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oldenfieldswater-my.sharepoint.com/personal/chris_breen_gwcc_nsw_gov_au/Documents/Annual returns EPA/2024_25 Annual Return/"/>
    </mc:Choice>
  </mc:AlternateContent>
  <xr:revisionPtr revIDLastSave="82" documentId="8_{20BBD991-939A-4F31-9A63-ECB41B69F0BB}" xr6:coauthVersionLast="47" xr6:coauthVersionMax="47" xr10:uidLastSave="{8D70F76A-77DA-45BF-89A0-25A2E635C839}"/>
  <bookViews>
    <workbookView xWindow="-120" yWindow="-120" windowWidth="38640" windowHeight="21120" activeTab="2" xr2:uid="{00000000-000D-0000-FFFF-FFFF00000000}"/>
  </bookViews>
  <sheets>
    <sheet name="calc" sheetId="1" r:id="rId1"/>
    <sheet name="24_25 Discharge Summary" sheetId="3" r:id="rId2"/>
    <sheet name="Historical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3" l="1"/>
  <c r="E15" i="3"/>
  <c r="E14" i="3"/>
  <c r="O89" i="2"/>
  <c r="E13" i="3"/>
  <c r="E12" i="3"/>
  <c r="E11" i="3"/>
  <c r="E10" i="3"/>
  <c r="E9" i="3"/>
  <c r="E8" i="3"/>
  <c r="E7" i="3"/>
  <c r="E6" i="3"/>
  <c r="E5" i="3"/>
  <c r="E4" i="3"/>
  <c r="E3" i="3"/>
  <c r="E2" i="3"/>
  <c r="U86" i="1"/>
  <c r="N53" i="2" l="1"/>
  <c r="O65" i="2"/>
  <c r="O77" i="2"/>
  <c r="G86" i="2"/>
  <c r="G85" i="2"/>
  <c r="G84" i="2"/>
  <c r="G83" i="2"/>
  <c r="G82" i="2"/>
  <c r="R98" i="1"/>
  <c r="P98" i="1"/>
  <c r="H98" i="1"/>
  <c r="G87" i="2"/>
  <c r="G88" i="2"/>
  <c r="R97" i="1"/>
  <c r="P97" i="1"/>
  <c r="H97" i="1"/>
  <c r="H96" i="1"/>
  <c r="H95" i="1"/>
  <c r="H94" i="1"/>
  <c r="H93" i="1"/>
  <c r="H92" i="1"/>
  <c r="H91" i="1"/>
  <c r="H90" i="1" l="1"/>
  <c r="H89" i="1"/>
  <c r="R87" i="1"/>
  <c r="G78" i="2" s="1"/>
  <c r="H87" i="1"/>
  <c r="H86" i="1"/>
  <c r="P86" i="1"/>
  <c r="R86" i="1" s="1"/>
  <c r="P96" i="1"/>
  <c r="R96" i="1" s="1"/>
  <c r="P95" i="1"/>
  <c r="R95" i="1" s="1"/>
  <c r="P94" i="1"/>
  <c r="R94" i="1" s="1"/>
  <c r="P93" i="1"/>
  <c r="R93" i="1" s="1"/>
  <c r="P92" i="1"/>
  <c r="R92" i="1" s="1"/>
  <c r="P91" i="1"/>
  <c r="R91" i="1" s="1"/>
  <c r="P90" i="1"/>
  <c r="R90" i="1" s="1"/>
  <c r="G81" i="2" s="1"/>
  <c r="P89" i="1"/>
  <c r="R89" i="1" s="1"/>
  <c r="G80" i="2" s="1"/>
  <c r="P88" i="1"/>
  <c r="R88" i="1" s="1"/>
  <c r="P87" i="1"/>
  <c r="H85" i="1"/>
  <c r="H84" i="1"/>
  <c r="H83" i="1"/>
  <c r="H82" i="1"/>
  <c r="P75" i="1" l="1"/>
  <c r="R75" i="1" s="1"/>
  <c r="P85" i="1"/>
  <c r="R85" i="1" s="1"/>
  <c r="P84" i="1"/>
  <c r="R84" i="1" s="1"/>
  <c r="P83" i="1"/>
  <c r="R83" i="1" s="1"/>
  <c r="P82" i="1"/>
  <c r="R82" i="1" s="1"/>
  <c r="P81" i="1"/>
  <c r="P80" i="1"/>
  <c r="R80" i="1" s="1"/>
  <c r="P79" i="1"/>
  <c r="R79" i="1" s="1"/>
  <c r="P78" i="1"/>
  <c r="R78" i="1" s="1"/>
  <c r="R81" i="1"/>
  <c r="H81" i="1"/>
  <c r="H80" i="1"/>
  <c r="P77" i="1"/>
  <c r="H79" i="1"/>
  <c r="P76" i="1"/>
  <c r="R76" i="1" s="1"/>
  <c r="H78" i="1"/>
  <c r="H77" i="1"/>
  <c r="H76" i="1"/>
  <c r="H75" i="1"/>
  <c r="N65" i="2"/>
  <c r="N62" i="2"/>
  <c r="H74" i="1"/>
  <c r="H73" i="1"/>
  <c r="P74" i="1"/>
  <c r="R74" i="1" s="1"/>
  <c r="P73" i="1"/>
  <c r="R73" i="1" s="1"/>
  <c r="P72" i="1"/>
  <c r="R72" i="1" s="1"/>
  <c r="H72" i="1"/>
  <c r="P71" i="1"/>
  <c r="R71" i="1" s="1"/>
  <c r="P70" i="1"/>
  <c r="R70" i="1" s="1"/>
  <c r="H71" i="1"/>
  <c r="H70" i="1"/>
  <c r="H69" i="1"/>
  <c r="H68" i="1"/>
  <c r="H67" i="1"/>
  <c r="H66" i="1"/>
  <c r="H65" i="1"/>
  <c r="R77" i="1" l="1"/>
  <c r="U87" i="1"/>
  <c r="P69" i="1"/>
  <c r="R69" i="1" s="1"/>
  <c r="P68" i="1"/>
  <c r="R68" i="1" s="1"/>
  <c r="P67" i="1"/>
  <c r="R67" i="1" s="1"/>
  <c r="P66" i="1"/>
  <c r="R66" i="1" s="1"/>
  <c r="P65" i="1"/>
  <c r="R65" i="1" s="1"/>
  <c r="H64" i="1"/>
  <c r="N41" i="2"/>
  <c r="Q43" i="2"/>
  <c r="H63" i="1"/>
  <c r="H62" i="1"/>
  <c r="H61" i="1"/>
  <c r="H60" i="1"/>
  <c r="P64" i="1"/>
  <c r="R64" i="1" s="1"/>
  <c r="P63" i="1"/>
  <c r="R63" i="1" s="1"/>
  <c r="P62" i="1"/>
  <c r="R62" i="1" s="1"/>
  <c r="P61" i="1"/>
  <c r="R61" i="1" s="1"/>
  <c r="P60" i="1"/>
  <c r="R60" i="1" s="1"/>
  <c r="P59" i="1"/>
  <c r="R59" i="1" s="1"/>
  <c r="H59" i="1"/>
  <c r="P58" i="1"/>
  <c r="R58" i="1" s="1"/>
  <c r="H58" i="1"/>
  <c r="P57" i="1"/>
  <c r="R57" i="1"/>
  <c r="H57" i="1" l="1"/>
  <c r="H56" i="1"/>
  <c r="H55" i="1"/>
  <c r="H54" i="1"/>
  <c r="H53" i="1"/>
  <c r="H52" i="1"/>
  <c r="H51" i="1"/>
  <c r="G50" i="1"/>
  <c r="G49" i="1"/>
  <c r="G48" i="1"/>
  <c r="P56" i="1" l="1"/>
  <c r="R56" i="1" s="1"/>
  <c r="P55" i="1"/>
  <c r="R55" i="1" s="1"/>
  <c r="P54" i="1"/>
  <c r="R54" i="1" s="1"/>
  <c r="P53" i="1"/>
  <c r="R53" i="1" s="1"/>
  <c r="P52" i="1"/>
  <c r="P51" i="1"/>
  <c r="P50" i="1"/>
  <c r="P49" i="1"/>
  <c r="P48" i="1"/>
  <c r="P47" i="1"/>
  <c r="P46" i="1"/>
  <c r="P45" i="1"/>
  <c r="P44" i="1"/>
  <c r="H47" i="1"/>
  <c r="H46" i="1"/>
  <c r="H45" i="1"/>
  <c r="H44" i="1"/>
  <c r="R52" i="1" l="1"/>
  <c r="R51" i="1"/>
  <c r="R50" i="1"/>
  <c r="R49" i="1"/>
  <c r="R48" i="1"/>
  <c r="R47" i="1"/>
  <c r="R46" i="1"/>
  <c r="R45" i="1"/>
  <c r="R44" i="1"/>
  <c r="P43" i="1" l="1"/>
  <c r="R43" i="1" s="1"/>
  <c r="G43" i="1"/>
  <c r="G42" i="1" l="1"/>
  <c r="P42" i="1"/>
  <c r="R42" i="1" s="1"/>
  <c r="G41" i="1" l="1"/>
  <c r="G40" i="1"/>
  <c r="G39" i="1"/>
  <c r="G38" i="1" l="1"/>
  <c r="P41" i="1" l="1"/>
  <c r="R41" i="1" s="1"/>
  <c r="P40" i="1"/>
  <c r="R40" i="1" s="1"/>
  <c r="P39" i="1"/>
  <c r="R39" i="1" s="1"/>
  <c r="P38" i="1"/>
  <c r="R38" i="1" s="1"/>
  <c r="P37" i="1"/>
  <c r="R37" i="1" s="1"/>
  <c r="G37" i="1" l="1"/>
  <c r="P36" i="1" l="1"/>
  <c r="R36" i="1" s="1"/>
  <c r="G36" i="1"/>
  <c r="G35" i="1" l="1"/>
  <c r="N26" i="2" l="1"/>
  <c r="G34" i="1" l="1"/>
  <c r="G33" i="1"/>
  <c r="G32" i="1"/>
  <c r="G31" i="1" l="1"/>
  <c r="P35" i="1" l="1"/>
  <c r="R35" i="1" s="1"/>
  <c r="P34" i="1"/>
  <c r="R34" i="1" s="1"/>
  <c r="P33" i="1"/>
  <c r="R33" i="1" s="1"/>
  <c r="P32" i="1"/>
  <c r="R32" i="1" s="1"/>
  <c r="P31" i="1"/>
  <c r="R31" i="1" s="1"/>
  <c r="P30" i="1"/>
  <c r="R30" i="1" s="1"/>
  <c r="G30" i="1"/>
  <c r="P29" i="1" l="1"/>
  <c r="R29" i="1" s="1"/>
  <c r="G29" i="1"/>
  <c r="P28" i="1" l="1"/>
  <c r="R28" i="1" s="1"/>
  <c r="G28" i="1"/>
  <c r="L17" i="2" l="1"/>
  <c r="P27" i="1" l="1"/>
  <c r="R27" i="1" s="1"/>
  <c r="G27" i="1"/>
  <c r="G26" i="1" l="1"/>
  <c r="G25" i="1" l="1"/>
  <c r="G24" i="1" l="1"/>
  <c r="G23" i="1" l="1"/>
  <c r="G22" i="1" l="1"/>
  <c r="G21" i="1" l="1"/>
  <c r="P26" i="1" l="1"/>
  <c r="R26" i="1" s="1"/>
  <c r="P25" i="1"/>
  <c r="R25" i="1" s="1"/>
  <c r="P24" i="1"/>
  <c r="R24" i="1" s="1"/>
  <c r="P23" i="1"/>
  <c r="R23" i="1" s="1"/>
  <c r="P22" i="1"/>
  <c r="R22" i="1" s="1"/>
  <c r="P21" i="1"/>
  <c r="R21" i="1" s="1"/>
  <c r="P20" i="1"/>
  <c r="R20" i="1" s="1"/>
  <c r="G20" i="1"/>
  <c r="P19" i="1" l="1"/>
  <c r="R19" i="1" s="1"/>
  <c r="G19" i="1"/>
  <c r="P18" i="1" l="1"/>
  <c r="R18" i="1" s="1"/>
  <c r="G18" i="1"/>
  <c r="P17" i="1" l="1"/>
  <c r="R17" i="1" s="1"/>
  <c r="G17" i="1"/>
  <c r="P16" i="1" l="1"/>
  <c r="R16" i="1" s="1"/>
  <c r="G16" i="1"/>
  <c r="P15" i="1" l="1"/>
  <c r="R15" i="1" s="1"/>
  <c r="P14" i="1"/>
  <c r="R14" i="1" s="1"/>
  <c r="P13" i="1" l="1"/>
  <c r="R13" i="1" s="1"/>
  <c r="P12" i="1"/>
  <c r="R12" i="1" s="1"/>
  <c r="P11" i="1"/>
  <c r="R11" i="1" s="1"/>
  <c r="P10" i="1" l="1"/>
  <c r="R10" i="1" s="1"/>
  <c r="P9" i="1" l="1"/>
  <c r="R9" i="1" s="1"/>
  <c r="P8" i="1"/>
  <c r="R8" i="1" l="1"/>
  <c r="P7" i="1" l="1"/>
  <c r="R7" i="1" s="1"/>
  <c r="H7" i="1" l="1"/>
</calcChain>
</file>

<file path=xl/sharedStrings.xml><?xml version="1.0" encoding="utf-8"?>
<sst xmlns="http://schemas.openxmlformats.org/spreadsheetml/2006/main" count="520" uniqueCount="93">
  <si>
    <t>RW Output Range (kL)</t>
  </si>
  <si>
    <t>Waste (kL)</t>
  </si>
  <si>
    <t>&amp; over</t>
  </si>
  <si>
    <t>Ave</t>
  </si>
  <si>
    <t>Raw Water</t>
  </si>
  <si>
    <t>Days</t>
  </si>
  <si>
    <t>X 557</t>
  </si>
  <si>
    <t>lagoon calc. Ml</t>
  </si>
  <si>
    <t>5001-10000</t>
  </si>
  <si>
    <t>10001-15000</t>
  </si>
  <si>
    <t>15001-20000</t>
  </si>
  <si>
    <t>KL</t>
  </si>
  <si>
    <t>20001-25000</t>
  </si>
  <si>
    <t>25000+</t>
  </si>
  <si>
    <t>Total</t>
  </si>
  <si>
    <t>1001-5000</t>
  </si>
  <si>
    <t>Plus drained clarifier 10/10/17   2ML</t>
  </si>
  <si>
    <t>Date sample taken</t>
  </si>
  <si>
    <t>Date report issued</t>
  </si>
  <si>
    <t>BOD mg/l</t>
  </si>
  <si>
    <t>TSS mg/l</t>
  </si>
  <si>
    <t>Estimated Monthly Discharge ML</t>
  </si>
  <si>
    <t>EPA REF</t>
  </si>
  <si>
    <t>Time Sample Collected</t>
  </si>
  <si>
    <t>Name of collecting officer</t>
  </si>
  <si>
    <t>plus cleaning</t>
  </si>
  <si>
    <t>&lt;2</t>
  </si>
  <si>
    <t>S Ledgard</t>
  </si>
  <si>
    <t>26/3/18</t>
  </si>
  <si>
    <t>7:30am</t>
  </si>
  <si>
    <t>23/2/18</t>
  </si>
  <si>
    <t>10am</t>
  </si>
  <si>
    <t>24/1/18</t>
  </si>
  <si>
    <t>R Davis</t>
  </si>
  <si>
    <t>8am</t>
  </si>
  <si>
    <t>20/4/18</t>
  </si>
  <si>
    <t>9am</t>
  </si>
  <si>
    <t>18/5/18</t>
  </si>
  <si>
    <t>29/5/18</t>
  </si>
  <si>
    <t>8:00am</t>
  </si>
  <si>
    <t>29/6/18</t>
  </si>
  <si>
    <t>14/7/18</t>
  </si>
  <si>
    <t>8:30am</t>
  </si>
  <si>
    <t>Daily maximum discharge for the month in kl</t>
  </si>
  <si>
    <t>Plus drained clarifier 26/6/18   2ML</t>
  </si>
  <si>
    <t>18/7/18</t>
  </si>
  <si>
    <t>30/7/18</t>
  </si>
  <si>
    <t>B Ford</t>
  </si>
  <si>
    <t>10:15am</t>
  </si>
  <si>
    <t>9:00am</t>
  </si>
  <si>
    <t>9:30am</t>
  </si>
  <si>
    <t>12:00pm</t>
  </si>
  <si>
    <t>total for the 12months</t>
  </si>
  <si>
    <t>Cleaned both clarifiers 5/8, 20/8</t>
  </si>
  <si>
    <t>10:30am</t>
  </si>
  <si>
    <t>No 1 Lagoon sample</t>
  </si>
  <si>
    <t>Jugiong Sludge Lagoons</t>
  </si>
  <si>
    <t>No 2 Lagoon sample</t>
  </si>
  <si>
    <t>1pm</t>
  </si>
  <si>
    <t>T Corby</t>
  </si>
  <si>
    <t>4/2/20 lagoon change over</t>
  </si>
  <si>
    <t>cleaned clarifier</t>
  </si>
  <si>
    <t>11:30am</t>
  </si>
  <si>
    <t>3/2/21 sludge removal no2.</t>
  </si>
  <si>
    <t>10:00am</t>
  </si>
  <si>
    <t>C Breen</t>
  </si>
  <si>
    <t>lagoon change over 9/6/21</t>
  </si>
  <si>
    <t>drained clarifier 23/8</t>
  </si>
  <si>
    <t>drained clarifier 27/9</t>
  </si>
  <si>
    <t xml:space="preserve"> Nov-22</t>
  </si>
  <si>
    <t>Lagoon change over 6th Feb</t>
  </si>
  <si>
    <t xml:space="preserve"> sludge removal no1.</t>
  </si>
  <si>
    <t>cleaned clarifier no1,23/8/22</t>
  </si>
  <si>
    <t>changed over 6/2/23</t>
  </si>
  <si>
    <t>11:00am</t>
  </si>
  <si>
    <t>drained clarifier 13/9</t>
  </si>
  <si>
    <t>cleaned clarifier no1,13/9/22</t>
  </si>
  <si>
    <t>cleaned clarifier no2,</t>
  </si>
  <si>
    <t xml:space="preserve">drained clarifier </t>
  </si>
  <si>
    <t>WB52c</t>
  </si>
  <si>
    <t>8.30am</t>
  </si>
  <si>
    <t>WTO Operator</t>
  </si>
  <si>
    <t>10.15am</t>
  </si>
  <si>
    <t>No Sample Taken</t>
  </si>
  <si>
    <t>* No sample taken due to the retirement of staff member</t>
  </si>
  <si>
    <t>Number 2 Clarifier Cleaning</t>
  </si>
  <si>
    <t>Number 1 clarifier cleaning</t>
  </si>
  <si>
    <t>Monitoring Point</t>
  </si>
  <si>
    <t xml:space="preserve">Comments </t>
  </si>
  <si>
    <t>Total Discharge</t>
  </si>
  <si>
    <t>Total Discharge Lagoon No. 1</t>
  </si>
  <si>
    <t>Total Discharge Lagoon No. 2</t>
  </si>
  <si>
    <t>Number of Measurments taken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</si>
</sst>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17" fontId="0" fillId="0" borderId="0" xfId="0" applyNumberFormat="1"/>
    <xf numFmtId="0" fontId="0" fillId="2" borderId="0" xfId="0" applyFill="1"/>
    <xf numFmtId="0" fontId="2" fillId="3" borderId="0" xfId="0" applyFont="1" applyFill="1"/>
    <xf numFmtId="0" fontId="4" fillId="0" borderId="0" xfId="0" applyFont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20" fontId="0" fillId="0" borderId="0" xfId="0" applyNumberFormat="1" applyAlignment="1">
      <alignment horizontal="left"/>
    </xf>
    <xf numFmtId="0" fontId="0" fillId="4" borderId="0" xfId="0" applyFill="1"/>
    <xf numFmtId="0" fontId="8" fillId="0" borderId="0" xfId="0" applyFont="1"/>
    <xf numFmtId="0" fontId="0" fillId="3" borderId="0" xfId="0" applyFill="1"/>
    <xf numFmtId="0" fontId="0" fillId="0" borderId="0" xfId="0" applyAlignment="1">
      <alignment horizontal="center" vertical="center"/>
    </xf>
    <xf numFmtId="0" fontId="6" fillId="4" borderId="0" xfId="0" applyFont="1" applyFill="1"/>
    <xf numFmtId="164" fontId="1" fillId="0" borderId="0" xfId="0" applyNumberFormat="1" applyFont="1"/>
    <xf numFmtId="1" fontId="0" fillId="0" borderId="0" xfId="0" applyNumberFormat="1"/>
    <xf numFmtId="14" fontId="0" fillId="0" borderId="4" xfId="0" applyNumberFormat="1" applyBorder="1"/>
    <xf numFmtId="0" fontId="0" fillId="5" borderId="0" xfId="0" applyFill="1"/>
    <xf numFmtId="3" fontId="0" fillId="0" borderId="0" xfId="0" applyNumberFormat="1"/>
    <xf numFmtId="0" fontId="6" fillId="3" borderId="0" xfId="0" applyFont="1" applyFill="1"/>
    <xf numFmtId="3" fontId="9" fillId="0" borderId="0" xfId="1" applyNumberFormat="1" applyFont="1" applyFill="1" applyBorder="1" applyAlignment="1">
      <alignment horizontal="right"/>
    </xf>
    <xf numFmtId="2" fontId="0" fillId="0" borderId="0" xfId="0" applyNumberFormat="1"/>
    <xf numFmtId="0" fontId="10" fillId="4" borderId="0" xfId="0" applyFont="1" applyFill="1"/>
    <xf numFmtId="2" fontId="0" fillId="4" borderId="0" xfId="0" applyNumberFormat="1" applyFill="1"/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0" fontId="0" fillId="0" borderId="5" xfId="0" applyBorder="1"/>
    <xf numFmtId="0" fontId="0" fillId="4" borderId="5" xfId="0" applyFill="1" applyBorder="1"/>
    <xf numFmtId="0" fontId="0" fillId="3" borderId="5" xfId="0" applyFill="1" applyBorder="1"/>
    <xf numFmtId="2" fontId="0" fillId="0" borderId="0" xfId="0" applyNumberFormat="1" applyFill="1"/>
    <xf numFmtId="0" fontId="0" fillId="0" borderId="0" xfId="0" applyFill="1"/>
    <xf numFmtId="0" fontId="0" fillId="0" borderId="5" xfId="0" applyFill="1" applyBorder="1" applyAlignment="1">
      <alignment horizontal="center" vertical="center" wrapText="1"/>
    </xf>
    <xf numFmtId="0" fontId="0" fillId="6" borderId="5" xfId="0" applyFill="1" applyBorder="1"/>
  </cellXfs>
  <cellStyles count="2">
    <cellStyle name="Comma 8" xfId="1" xr:uid="{00000000-0005-0000-0000-000000000000}"/>
    <cellStyle name="Normal" xfId="0" builtinId="0"/>
  </cellStyles>
  <dxfs count="10">
    <dxf>
      <fill>
        <patternFill>
          <bgColor theme="4" tint="0.79985961485641044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  <dxf>
      <fill>
        <patternFill>
          <bgColor theme="4" tint="0.79985961485641044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34"/>
  <sheetViews>
    <sheetView topLeftCell="B75" zoomScaleNormal="100" workbookViewId="0">
      <pane xSplit="1" topLeftCell="C1" activePane="topRight" state="frozen"/>
      <selection activeCell="B1" sqref="B1"/>
      <selection pane="topRight" activeCell="P90" sqref="P90"/>
    </sheetView>
  </sheetViews>
  <sheetFormatPr defaultRowHeight="15" x14ac:dyDescent="0.25"/>
  <cols>
    <col min="2" max="2" width="20.5703125" bestFit="1" customWidth="1"/>
    <col min="3" max="3" width="10.85546875" customWidth="1"/>
    <col min="4" max="4" width="12.5703125" customWidth="1"/>
    <col min="6" max="6" width="15.28515625" customWidth="1"/>
    <col min="8" max="8" width="10.5703125" bestFit="1" customWidth="1"/>
    <col min="10" max="10" width="10.7109375" customWidth="1"/>
    <col min="11" max="11" width="12" customWidth="1"/>
    <col min="12" max="12" width="11.7109375" customWidth="1"/>
    <col min="13" max="13" width="10" customWidth="1"/>
    <col min="17" max="17" width="14.5703125" customWidth="1"/>
    <col min="20" max="20" width="10.5703125" bestFit="1" customWidth="1"/>
  </cols>
  <sheetData>
    <row r="1" spans="6:20" ht="23.25" x14ac:dyDescent="0.35">
      <c r="F1" s="18" t="s">
        <v>56</v>
      </c>
    </row>
    <row r="2" spans="6:20" x14ac:dyDescent="0.25">
      <c r="F2" t="s">
        <v>4</v>
      </c>
    </row>
    <row r="4" spans="6:20" x14ac:dyDescent="0.25">
      <c r="G4" t="s">
        <v>14</v>
      </c>
      <c r="H4" t="s">
        <v>3</v>
      </c>
      <c r="I4" t="s">
        <v>5</v>
      </c>
      <c r="K4" t="s">
        <v>7</v>
      </c>
      <c r="P4" t="s">
        <v>11</v>
      </c>
      <c r="Q4" t="s">
        <v>25</v>
      </c>
      <c r="R4" t="s">
        <v>7</v>
      </c>
    </row>
    <row r="5" spans="6:20" x14ac:dyDescent="0.25">
      <c r="F5" s="2">
        <v>42948</v>
      </c>
      <c r="G5" s="1">
        <v>227665</v>
      </c>
      <c r="H5" s="1">
        <v>8125</v>
      </c>
      <c r="I5">
        <v>31</v>
      </c>
      <c r="J5" s="3" t="s">
        <v>6</v>
      </c>
      <c r="K5" s="3">
        <v>17.260000000000002</v>
      </c>
    </row>
    <row r="6" spans="6:20" x14ac:dyDescent="0.25">
      <c r="J6" s="4" t="s">
        <v>15</v>
      </c>
      <c r="K6" s="4" t="s">
        <v>8</v>
      </c>
      <c r="L6" s="4" t="s">
        <v>9</v>
      </c>
      <c r="M6" s="4" t="s">
        <v>10</v>
      </c>
      <c r="N6" s="4" t="s">
        <v>12</v>
      </c>
      <c r="O6" s="4" t="s">
        <v>13</v>
      </c>
    </row>
    <row r="7" spans="6:20" x14ac:dyDescent="0.25">
      <c r="F7" s="2">
        <v>42979</v>
      </c>
      <c r="G7" s="1">
        <v>258000</v>
      </c>
      <c r="H7">
        <f>G7/30</f>
        <v>8600</v>
      </c>
      <c r="I7">
        <v>30</v>
      </c>
      <c r="J7">
        <v>4</v>
      </c>
      <c r="K7">
        <v>16</v>
      </c>
      <c r="L7">
        <v>10</v>
      </c>
      <c r="P7">
        <f>(J7*329)+(K7*557)+(L7*892)+(M7*1281)+(N7*1826)+(O7*2407)</f>
        <v>19148</v>
      </c>
      <c r="R7">
        <f>P7/1000</f>
        <v>19.148</v>
      </c>
    </row>
    <row r="8" spans="6:20" x14ac:dyDescent="0.25">
      <c r="F8" s="2">
        <v>43009</v>
      </c>
      <c r="I8">
        <v>31</v>
      </c>
      <c r="J8">
        <v>4</v>
      </c>
      <c r="K8">
        <v>10</v>
      </c>
      <c r="L8">
        <v>15</v>
      </c>
      <c r="M8">
        <v>2</v>
      </c>
      <c r="P8">
        <f>(J8*329)+(K8*557)+(L8*892)+(M8*1281)+(N8*1826)+(O8*2407)</f>
        <v>22828</v>
      </c>
      <c r="Q8">
        <v>2000</v>
      </c>
      <c r="R8">
        <f>(P8+Q8)/1000</f>
        <v>24.827999999999999</v>
      </c>
      <c r="T8" s="5" t="s">
        <v>16</v>
      </c>
    </row>
    <row r="9" spans="6:20" x14ac:dyDescent="0.25">
      <c r="F9" s="2">
        <v>43040</v>
      </c>
      <c r="I9">
        <v>30</v>
      </c>
      <c r="J9">
        <v>1</v>
      </c>
      <c r="K9">
        <v>9</v>
      </c>
      <c r="L9">
        <v>20</v>
      </c>
      <c r="P9">
        <f>(J9*329)+(K9*557)+(L9*892)+(M9*1281)+(N9*1826)+(O9*2407)</f>
        <v>23182</v>
      </c>
      <c r="R9">
        <f>(P9+Q9)/1000</f>
        <v>23.181999999999999</v>
      </c>
    </row>
    <row r="10" spans="6:20" x14ac:dyDescent="0.25">
      <c r="F10" s="2">
        <v>43070</v>
      </c>
      <c r="H10">
        <v>11727</v>
      </c>
      <c r="I10">
        <v>31</v>
      </c>
      <c r="J10">
        <v>3</v>
      </c>
      <c r="K10">
        <v>5</v>
      </c>
      <c r="L10">
        <v>18</v>
      </c>
      <c r="M10">
        <v>5</v>
      </c>
      <c r="P10">
        <f>(J10*329)+(K10*557)+(L10*892)+(M10*1281)+(N10*1826)+(O10*2407)</f>
        <v>26233</v>
      </c>
      <c r="R10">
        <f>(P10+Q10)/1000</f>
        <v>26.233000000000001</v>
      </c>
    </row>
    <row r="11" spans="6:20" x14ac:dyDescent="0.25">
      <c r="F11" s="2">
        <v>43101</v>
      </c>
      <c r="G11" s="1">
        <v>418686</v>
      </c>
      <c r="H11" s="12">
        <v>13506</v>
      </c>
      <c r="I11" s="12">
        <v>31</v>
      </c>
      <c r="K11" s="12">
        <v>6</v>
      </c>
      <c r="L11" s="12">
        <v>15</v>
      </c>
      <c r="M11" s="12">
        <v>10</v>
      </c>
      <c r="P11">
        <f t="shared" ref="P11:P74" si="0">(J11*329)+(K11*557)+(L11*892)+(M11*1281)+(N11*1826)+(O11*2407)</f>
        <v>29532</v>
      </c>
      <c r="R11">
        <f t="shared" ref="R11:R15" si="1">(P11+Q11)/1000</f>
        <v>29.532</v>
      </c>
    </row>
    <row r="12" spans="6:20" x14ac:dyDescent="0.25">
      <c r="F12" s="2">
        <v>43132</v>
      </c>
      <c r="G12" s="1">
        <v>417452</v>
      </c>
      <c r="H12">
        <v>14909</v>
      </c>
      <c r="I12">
        <v>28</v>
      </c>
      <c r="K12">
        <v>1</v>
      </c>
      <c r="L12">
        <v>10</v>
      </c>
      <c r="M12">
        <v>16</v>
      </c>
      <c r="N12">
        <v>1</v>
      </c>
      <c r="P12">
        <f t="shared" si="0"/>
        <v>31799</v>
      </c>
      <c r="R12">
        <f t="shared" si="1"/>
        <v>31.798999999999999</v>
      </c>
    </row>
    <row r="13" spans="6:20" x14ac:dyDescent="0.25">
      <c r="F13" s="2">
        <v>43160</v>
      </c>
      <c r="G13" s="1">
        <v>392646</v>
      </c>
      <c r="H13">
        <v>12666</v>
      </c>
      <c r="I13">
        <v>31</v>
      </c>
      <c r="K13">
        <v>5</v>
      </c>
      <c r="L13">
        <v>19</v>
      </c>
      <c r="M13">
        <v>7</v>
      </c>
      <c r="P13">
        <f t="shared" si="0"/>
        <v>28700</v>
      </c>
      <c r="R13">
        <f t="shared" si="1"/>
        <v>28.7</v>
      </c>
    </row>
    <row r="14" spans="6:20" x14ac:dyDescent="0.25">
      <c r="F14" s="2">
        <v>43191</v>
      </c>
      <c r="G14" s="1">
        <v>366150</v>
      </c>
      <c r="H14">
        <v>12205</v>
      </c>
      <c r="I14">
        <v>30</v>
      </c>
      <c r="J14">
        <v>1</v>
      </c>
      <c r="K14">
        <v>6</v>
      </c>
      <c r="L14">
        <v>17</v>
      </c>
      <c r="M14">
        <v>6</v>
      </c>
      <c r="P14">
        <f t="shared" si="0"/>
        <v>26521</v>
      </c>
      <c r="R14">
        <f t="shared" si="1"/>
        <v>26.521000000000001</v>
      </c>
    </row>
    <row r="15" spans="6:20" x14ac:dyDescent="0.25">
      <c r="F15" s="2">
        <v>43221</v>
      </c>
      <c r="G15" s="1">
        <v>272986</v>
      </c>
      <c r="H15">
        <v>8806</v>
      </c>
      <c r="I15">
        <v>31</v>
      </c>
      <c r="J15">
        <v>2</v>
      </c>
      <c r="K15">
        <v>20</v>
      </c>
      <c r="L15">
        <v>9</v>
      </c>
      <c r="P15">
        <f t="shared" si="0"/>
        <v>19826</v>
      </c>
      <c r="R15">
        <f t="shared" si="1"/>
        <v>19.826000000000001</v>
      </c>
    </row>
    <row r="16" spans="6:20" x14ac:dyDescent="0.25">
      <c r="F16" s="2">
        <v>43252</v>
      </c>
      <c r="G16" s="1">
        <f t="shared" ref="G16:G43" si="2">H16*I16</f>
        <v>224940</v>
      </c>
      <c r="H16">
        <v>7498</v>
      </c>
      <c r="I16">
        <v>30</v>
      </c>
      <c r="J16">
        <v>4</v>
      </c>
      <c r="K16">
        <v>22</v>
      </c>
      <c r="L16">
        <v>4</v>
      </c>
      <c r="P16">
        <f t="shared" si="0"/>
        <v>17138</v>
      </c>
      <c r="Q16">
        <v>2000</v>
      </c>
      <c r="R16">
        <f>(P16+Q16)/1000</f>
        <v>19.138000000000002</v>
      </c>
      <c r="T16" s="5" t="s">
        <v>44</v>
      </c>
    </row>
    <row r="17" spans="6:20" x14ac:dyDescent="0.25">
      <c r="F17" s="2">
        <v>43282</v>
      </c>
      <c r="G17" s="1">
        <f t="shared" si="2"/>
        <v>251968</v>
      </c>
      <c r="H17">
        <v>8128</v>
      </c>
      <c r="I17">
        <v>31</v>
      </c>
      <c r="J17">
        <v>3</v>
      </c>
      <c r="K17">
        <v>23</v>
      </c>
      <c r="L17">
        <v>5</v>
      </c>
      <c r="P17">
        <f t="shared" si="0"/>
        <v>18258</v>
      </c>
      <c r="R17">
        <f>(P17+Q17)/1000</f>
        <v>18.257999999999999</v>
      </c>
    </row>
    <row r="18" spans="6:20" x14ac:dyDescent="0.25">
      <c r="F18" s="2">
        <v>43313</v>
      </c>
      <c r="G18" s="1">
        <f t="shared" si="2"/>
        <v>256928</v>
      </c>
      <c r="H18">
        <v>8288</v>
      </c>
      <c r="I18">
        <v>31</v>
      </c>
      <c r="J18">
        <v>3</v>
      </c>
      <c r="K18">
        <v>19</v>
      </c>
      <c r="L18">
        <v>9</v>
      </c>
      <c r="P18">
        <f t="shared" si="0"/>
        <v>19598</v>
      </c>
      <c r="R18">
        <f>(P18+Q18)/1000</f>
        <v>19.597999999999999</v>
      </c>
    </row>
    <row r="19" spans="6:20" x14ac:dyDescent="0.25">
      <c r="F19" s="2">
        <v>43344</v>
      </c>
      <c r="G19" s="1">
        <f t="shared" si="2"/>
        <v>297600</v>
      </c>
      <c r="H19">
        <v>9920</v>
      </c>
      <c r="I19">
        <v>30</v>
      </c>
      <c r="J19">
        <v>1</v>
      </c>
      <c r="K19">
        <v>14</v>
      </c>
      <c r="L19">
        <v>15</v>
      </c>
      <c r="P19">
        <f t="shared" si="0"/>
        <v>21507</v>
      </c>
      <c r="Q19">
        <v>2000</v>
      </c>
      <c r="R19">
        <f>(P19+Q19)/1000</f>
        <v>23.507000000000001</v>
      </c>
      <c r="T19" s="5" t="s">
        <v>44</v>
      </c>
    </row>
    <row r="20" spans="6:20" x14ac:dyDescent="0.25">
      <c r="F20" s="2">
        <v>43374</v>
      </c>
      <c r="G20" s="1">
        <f t="shared" si="2"/>
        <v>388399</v>
      </c>
      <c r="H20">
        <v>12529</v>
      </c>
      <c r="I20">
        <v>31</v>
      </c>
      <c r="K20">
        <v>6</v>
      </c>
      <c r="L20">
        <v>13</v>
      </c>
      <c r="M20">
        <v>9</v>
      </c>
      <c r="P20">
        <f t="shared" si="0"/>
        <v>26467</v>
      </c>
      <c r="R20">
        <f t="shared" ref="R20:R77" si="3">(P20+Q20)/1000</f>
        <v>26.466999999999999</v>
      </c>
    </row>
    <row r="21" spans="6:20" x14ac:dyDescent="0.25">
      <c r="F21" s="2">
        <v>43405</v>
      </c>
      <c r="G21" s="1">
        <f t="shared" si="2"/>
        <v>378750</v>
      </c>
      <c r="H21">
        <v>12625</v>
      </c>
      <c r="I21">
        <v>30</v>
      </c>
      <c r="J21">
        <v>2</v>
      </c>
      <c r="K21">
        <v>5</v>
      </c>
      <c r="L21">
        <v>16</v>
      </c>
      <c r="M21">
        <v>5</v>
      </c>
      <c r="N21">
        <v>2</v>
      </c>
      <c r="P21">
        <f t="shared" si="0"/>
        <v>27772</v>
      </c>
      <c r="R21">
        <f t="shared" si="3"/>
        <v>27.771999999999998</v>
      </c>
    </row>
    <row r="22" spans="6:20" x14ac:dyDescent="0.25">
      <c r="F22" s="2">
        <v>43435</v>
      </c>
      <c r="G22" s="1">
        <f t="shared" si="2"/>
        <v>469929</v>
      </c>
      <c r="H22">
        <v>15159</v>
      </c>
      <c r="I22">
        <v>31</v>
      </c>
      <c r="J22">
        <v>1</v>
      </c>
      <c r="K22">
        <v>1</v>
      </c>
      <c r="L22">
        <v>12</v>
      </c>
      <c r="M22">
        <v>15</v>
      </c>
      <c r="N22">
        <v>2</v>
      </c>
      <c r="P22">
        <f t="shared" si="0"/>
        <v>34457</v>
      </c>
      <c r="R22">
        <f t="shared" si="3"/>
        <v>34.457000000000001</v>
      </c>
    </row>
    <row r="23" spans="6:20" x14ac:dyDescent="0.25">
      <c r="F23" s="2">
        <v>43466</v>
      </c>
      <c r="G23" s="1">
        <f t="shared" si="2"/>
        <v>536083</v>
      </c>
      <c r="H23">
        <v>17293</v>
      </c>
      <c r="I23">
        <v>31</v>
      </c>
      <c r="K23">
        <v>2</v>
      </c>
      <c r="L23">
        <v>5</v>
      </c>
      <c r="M23">
        <v>17</v>
      </c>
      <c r="N23">
        <v>6</v>
      </c>
      <c r="O23">
        <v>1</v>
      </c>
      <c r="P23">
        <f t="shared" si="0"/>
        <v>40714</v>
      </c>
      <c r="R23">
        <f t="shared" si="3"/>
        <v>40.713999999999999</v>
      </c>
    </row>
    <row r="24" spans="6:20" x14ac:dyDescent="0.25">
      <c r="F24" s="2">
        <v>43497</v>
      </c>
      <c r="G24" s="1">
        <f t="shared" si="2"/>
        <v>410480</v>
      </c>
      <c r="H24">
        <v>14660</v>
      </c>
      <c r="I24">
        <v>28</v>
      </c>
      <c r="K24">
        <v>3</v>
      </c>
      <c r="L24">
        <v>13</v>
      </c>
      <c r="M24">
        <v>8</v>
      </c>
      <c r="N24">
        <v>3</v>
      </c>
      <c r="O24">
        <v>1</v>
      </c>
      <c r="P24">
        <f t="shared" si="0"/>
        <v>31400</v>
      </c>
      <c r="R24">
        <f t="shared" si="3"/>
        <v>31.4</v>
      </c>
    </row>
    <row r="25" spans="6:20" x14ac:dyDescent="0.25">
      <c r="F25" s="2">
        <v>43525</v>
      </c>
      <c r="G25" s="1">
        <f t="shared" si="2"/>
        <v>388337</v>
      </c>
      <c r="H25">
        <v>12527</v>
      </c>
      <c r="I25">
        <v>31</v>
      </c>
      <c r="J25">
        <v>2</v>
      </c>
      <c r="K25">
        <v>4</v>
      </c>
      <c r="L25">
        <v>19</v>
      </c>
      <c r="M25">
        <v>6</v>
      </c>
      <c r="P25">
        <f t="shared" si="0"/>
        <v>27520</v>
      </c>
      <c r="R25">
        <f t="shared" si="3"/>
        <v>27.52</v>
      </c>
    </row>
    <row r="26" spans="6:20" x14ac:dyDescent="0.25">
      <c r="F26" s="2">
        <v>43556</v>
      </c>
      <c r="G26" s="1">
        <f t="shared" si="2"/>
        <v>313230</v>
      </c>
      <c r="H26">
        <v>10441</v>
      </c>
      <c r="I26">
        <v>30</v>
      </c>
      <c r="J26">
        <v>1</v>
      </c>
      <c r="K26">
        <v>12</v>
      </c>
      <c r="L26">
        <v>17</v>
      </c>
      <c r="P26">
        <f t="shared" si="0"/>
        <v>22177</v>
      </c>
      <c r="R26">
        <f t="shared" si="3"/>
        <v>22.177</v>
      </c>
    </row>
    <row r="27" spans="6:20" x14ac:dyDescent="0.25">
      <c r="F27" s="2">
        <v>43586</v>
      </c>
      <c r="G27" s="1">
        <f t="shared" si="2"/>
        <v>261547</v>
      </c>
      <c r="H27">
        <v>8437</v>
      </c>
      <c r="I27">
        <v>31</v>
      </c>
      <c r="J27">
        <v>4</v>
      </c>
      <c r="K27">
        <v>16</v>
      </c>
      <c r="L27">
        <v>11</v>
      </c>
      <c r="P27">
        <f t="shared" si="0"/>
        <v>20040</v>
      </c>
      <c r="R27">
        <f t="shared" si="3"/>
        <v>20.04</v>
      </c>
    </row>
    <row r="28" spans="6:20" x14ac:dyDescent="0.25">
      <c r="F28" s="2">
        <v>43617</v>
      </c>
      <c r="G28" s="1">
        <f t="shared" si="2"/>
        <v>243600</v>
      </c>
      <c r="H28">
        <v>8120</v>
      </c>
      <c r="I28">
        <v>30</v>
      </c>
      <c r="J28">
        <v>4</v>
      </c>
      <c r="K28">
        <v>20</v>
      </c>
      <c r="L28">
        <v>6</v>
      </c>
      <c r="P28">
        <f t="shared" si="0"/>
        <v>17808</v>
      </c>
      <c r="R28">
        <f t="shared" si="3"/>
        <v>17.808</v>
      </c>
    </row>
    <row r="29" spans="6:20" x14ac:dyDescent="0.25">
      <c r="F29" s="2">
        <v>43647</v>
      </c>
      <c r="G29" s="1">
        <f t="shared" si="2"/>
        <v>244311</v>
      </c>
      <c r="H29">
        <v>7881</v>
      </c>
      <c r="I29">
        <v>31</v>
      </c>
      <c r="J29">
        <v>7</v>
      </c>
      <c r="K29">
        <v>15</v>
      </c>
      <c r="L29">
        <v>8</v>
      </c>
      <c r="M29">
        <v>1</v>
      </c>
      <c r="P29">
        <f t="shared" si="0"/>
        <v>19075</v>
      </c>
      <c r="R29">
        <f t="shared" si="3"/>
        <v>19.074999999999999</v>
      </c>
    </row>
    <row r="30" spans="6:20" x14ac:dyDescent="0.25">
      <c r="F30" s="2">
        <v>43678</v>
      </c>
      <c r="G30" s="1">
        <f t="shared" si="2"/>
        <v>238576</v>
      </c>
      <c r="H30">
        <v>7696</v>
      </c>
      <c r="I30">
        <v>31</v>
      </c>
      <c r="J30">
        <v>8</v>
      </c>
      <c r="K30">
        <v>16</v>
      </c>
      <c r="L30">
        <v>7</v>
      </c>
      <c r="P30">
        <f t="shared" si="0"/>
        <v>17788</v>
      </c>
      <c r="Q30">
        <v>4000</v>
      </c>
      <c r="R30">
        <f t="shared" si="3"/>
        <v>21.788</v>
      </c>
      <c r="T30" s="15" t="s">
        <v>53</v>
      </c>
    </row>
    <row r="31" spans="6:20" x14ac:dyDescent="0.25">
      <c r="F31" s="2">
        <v>43709</v>
      </c>
      <c r="G31" s="1">
        <f t="shared" si="2"/>
        <v>276120</v>
      </c>
      <c r="H31">
        <v>9204</v>
      </c>
      <c r="I31">
        <v>30</v>
      </c>
      <c r="J31">
        <v>2</v>
      </c>
      <c r="K31">
        <v>16</v>
      </c>
      <c r="L31">
        <v>12</v>
      </c>
      <c r="P31">
        <f t="shared" si="0"/>
        <v>20274</v>
      </c>
      <c r="R31">
        <f t="shared" si="3"/>
        <v>20.274000000000001</v>
      </c>
    </row>
    <row r="32" spans="6:20" x14ac:dyDescent="0.25">
      <c r="F32" s="2">
        <v>43739</v>
      </c>
      <c r="G32" s="1">
        <f t="shared" si="2"/>
        <v>393700</v>
      </c>
      <c r="H32">
        <v>12700</v>
      </c>
      <c r="I32">
        <v>31</v>
      </c>
      <c r="J32">
        <v>3</v>
      </c>
      <c r="K32">
        <v>5</v>
      </c>
      <c r="L32">
        <v>13</v>
      </c>
      <c r="M32">
        <v>8</v>
      </c>
      <c r="N32">
        <v>2</v>
      </c>
      <c r="P32">
        <f t="shared" si="0"/>
        <v>29268</v>
      </c>
      <c r="R32">
        <f t="shared" si="3"/>
        <v>29.268000000000001</v>
      </c>
    </row>
    <row r="33" spans="6:21" x14ac:dyDescent="0.25">
      <c r="F33" s="2">
        <v>43770</v>
      </c>
      <c r="G33" s="1">
        <f t="shared" si="2"/>
        <v>421950</v>
      </c>
      <c r="H33">
        <v>14065</v>
      </c>
      <c r="I33">
        <v>30</v>
      </c>
      <c r="J33">
        <v>1</v>
      </c>
      <c r="K33">
        <v>3</v>
      </c>
      <c r="L33">
        <v>15</v>
      </c>
      <c r="M33">
        <v>9</v>
      </c>
      <c r="N33">
        <v>2</v>
      </c>
      <c r="P33">
        <f t="shared" si="0"/>
        <v>30561</v>
      </c>
      <c r="R33">
        <f t="shared" si="3"/>
        <v>30.561</v>
      </c>
    </row>
    <row r="34" spans="6:21" x14ac:dyDescent="0.25">
      <c r="F34" s="2">
        <v>43800</v>
      </c>
      <c r="G34" s="1">
        <f t="shared" si="2"/>
        <v>557969</v>
      </c>
      <c r="H34">
        <v>17999</v>
      </c>
      <c r="I34">
        <v>31</v>
      </c>
      <c r="K34">
        <v>1</v>
      </c>
      <c r="L34">
        <v>5</v>
      </c>
      <c r="M34">
        <v>18</v>
      </c>
      <c r="N34">
        <v>7</v>
      </c>
      <c r="P34">
        <f t="shared" si="0"/>
        <v>40857</v>
      </c>
      <c r="R34">
        <f t="shared" si="3"/>
        <v>40.856999999999999</v>
      </c>
    </row>
    <row r="35" spans="6:21" x14ac:dyDescent="0.25">
      <c r="F35" s="2">
        <v>43831</v>
      </c>
      <c r="G35" s="1">
        <f t="shared" si="2"/>
        <v>506013</v>
      </c>
      <c r="H35">
        <v>16323</v>
      </c>
      <c r="I35">
        <v>31</v>
      </c>
      <c r="J35">
        <v>1</v>
      </c>
      <c r="K35">
        <v>1</v>
      </c>
      <c r="L35">
        <v>8</v>
      </c>
      <c r="M35">
        <v>16</v>
      </c>
      <c r="N35">
        <v>5</v>
      </c>
      <c r="P35">
        <f t="shared" si="0"/>
        <v>37648</v>
      </c>
      <c r="R35">
        <f t="shared" si="3"/>
        <v>37.648000000000003</v>
      </c>
    </row>
    <row r="36" spans="6:21" x14ac:dyDescent="0.25">
      <c r="F36" s="2">
        <v>43862</v>
      </c>
      <c r="G36" s="1">
        <f t="shared" si="2"/>
        <v>399562</v>
      </c>
      <c r="H36">
        <v>13778</v>
      </c>
      <c r="I36">
        <v>29</v>
      </c>
      <c r="J36">
        <v>1</v>
      </c>
      <c r="K36">
        <v>6</v>
      </c>
      <c r="L36">
        <v>9</v>
      </c>
      <c r="M36">
        <v>12</v>
      </c>
      <c r="N36">
        <v>1</v>
      </c>
      <c r="P36">
        <f t="shared" si="0"/>
        <v>28897</v>
      </c>
      <c r="R36">
        <f t="shared" si="3"/>
        <v>28.896999999999998</v>
      </c>
      <c r="T36" s="21" t="s">
        <v>60</v>
      </c>
    </row>
    <row r="37" spans="6:21" x14ac:dyDescent="0.25">
      <c r="F37" s="2">
        <v>43891</v>
      </c>
      <c r="G37" s="1">
        <f t="shared" si="2"/>
        <v>339698</v>
      </c>
      <c r="H37">
        <v>10958</v>
      </c>
      <c r="I37">
        <v>31</v>
      </c>
      <c r="K37">
        <v>13</v>
      </c>
      <c r="L37">
        <v>15</v>
      </c>
      <c r="M37">
        <v>3</v>
      </c>
      <c r="P37">
        <f t="shared" si="0"/>
        <v>24464</v>
      </c>
      <c r="R37">
        <f t="shared" si="3"/>
        <v>24.463999999999999</v>
      </c>
    </row>
    <row r="38" spans="6:21" x14ac:dyDescent="0.25">
      <c r="F38" s="2">
        <v>43922</v>
      </c>
      <c r="G38" s="1">
        <f t="shared" si="2"/>
        <v>237930</v>
      </c>
      <c r="H38">
        <v>7931</v>
      </c>
      <c r="I38">
        <v>30</v>
      </c>
      <c r="J38">
        <v>6</v>
      </c>
      <c r="K38">
        <v>18</v>
      </c>
      <c r="L38">
        <v>6</v>
      </c>
      <c r="P38">
        <f t="shared" si="0"/>
        <v>17352</v>
      </c>
      <c r="R38">
        <f t="shared" si="3"/>
        <v>17.352</v>
      </c>
    </row>
    <row r="39" spans="6:21" x14ac:dyDescent="0.25">
      <c r="F39" s="2">
        <v>43952</v>
      </c>
      <c r="G39" s="1">
        <f t="shared" si="2"/>
        <v>221619</v>
      </c>
      <c r="H39">
        <v>7149</v>
      </c>
      <c r="I39">
        <v>31</v>
      </c>
      <c r="J39">
        <v>4</v>
      </c>
      <c r="K39">
        <v>25</v>
      </c>
      <c r="L39">
        <v>2</v>
      </c>
      <c r="P39">
        <f t="shared" si="0"/>
        <v>17025</v>
      </c>
      <c r="R39">
        <f t="shared" si="3"/>
        <v>17.024999999999999</v>
      </c>
    </row>
    <row r="40" spans="6:21" x14ac:dyDescent="0.25">
      <c r="F40" s="2">
        <v>43983</v>
      </c>
      <c r="G40" s="1">
        <f t="shared" si="2"/>
        <v>207099</v>
      </c>
      <c r="H40">
        <v>6903.3</v>
      </c>
      <c r="I40">
        <v>30</v>
      </c>
      <c r="J40">
        <v>8</v>
      </c>
      <c r="K40">
        <v>20</v>
      </c>
      <c r="L40">
        <v>2</v>
      </c>
      <c r="P40">
        <f t="shared" si="0"/>
        <v>15556</v>
      </c>
      <c r="R40">
        <f t="shared" si="3"/>
        <v>15.555999999999999</v>
      </c>
    </row>
    <row r="41" spans="6:21" x14ac:dyDescent="0.25">
      <c r="F41" s="2">
        <v>44013</v>
      </c>
      <c r="G41" s="1">
        <f t="shared" si="2"/>
        <v>225432</v>
      </c>
      <c r="H41">
        <v>7272</v>
      </c>
      <c r="I41">
        <v>31</v>
      </c>
      <c r="J41">
        <v>4</v>
      </c>
      <c r="K41">
        <v>25</v>
      </c>
      <c r="L41">
        <v>6</v>
      </c>
      <c r="P41">
        <f t="shared" si="0"/>
        <v>20593</v>
      </c>
      <c r="R41">
        <f t="shared" si="3"/>
        <v>20.593</v>
      </c>
    </row>
    <row r="42" spans="6:21" x14ac:dyDescent="0.25">
      <c r="F42" s="2">
        <v>44044</v>
      </c>
      <c r="G42" s="1">
        <f t="shared" si="2"/>
        <v>225060</v>
      </c>
      <c r="H42">
        <v>7260</v>
      </c>
      <c r="I42">
        <v>31</v>
      </c>
      <c r="J42">
        <v>7</v>
      </c>
      <c r="K42">
        <v>21</v>
      </c>
      <c r="L42">
        <v>3</v>
      </c>
      <c r="P42">
        <f t="shared" si="0"/>
        <v>16676</v>
      </c>
      <c r="Q42">
        <v>2000</v>
      </c>
      <c r="R42">
        <f t="shared" si="3"/>
        <v>18.675999999999998</v>
      </c>
      <c r="T42" s="11">
        <v>44053</v>
      </c>
      <c r="U42" t="s">
        <v>61</v>
      </c>
    </row>
    <row r="43" spans="6:21" x14ac:dyDescent="0.25">
      <c r="F43" s="2">
        <v>44075</v>
      </c>
      <c r="G43" s="1">
        <f t="shared" si="2"/>
        <v>223620</v>
      </c>
      <c r="H43">
        <v>7454</v>
      </c>
      <c r="I43">
        <v>30</v>
      </c>
      <c r="J43">
        <v>8</v>
      </c>
      <c r="K43">
        <v>17</v>
      </c>
      <c r="L43">
        <v>5</v>
      </c>
      <c r="P43">
        <f t="shared" si="0"/>
        <v>16561</v>
      </c>
      <c r="R43">
        <f t="shared" si="3"/>
        <v>16.561</v>
      </c>
    </row>
    <row r="44" spans="6:21" x14ac:dyDescent="0.25">
      <c r="F44" s="2">
        <v>44105</v>
      </c>
      <c r="G44">
        <v>236913</v>
      </c>
      <c r="H44" s="22">
        <f>G44/I44</f>
        <v>7642.3548387096771</v>
      </c>
      <c r="I44">
        <v>31</v>
      </c>
      <c r="J44">
        <v>6</v>
      </c>
      <c r="K44">
        <v>19</v>
      </c>
      <c r="L44">
        <v>5</v>
      </c>
      <c r="M44">
        <v>1</v>
      </c>
      <c r="P44">
        <f t="shared" si="0"/>
        <v>18298</v>
      </c>
      <c r="Q44">
        <v>2000</v>
      </c>
      <c r="R44">
        <f t="shared" si="3"/>
        <v>20.297999999999998</v>
      </c>
      <c r="T44" s="11">
        <v>44131</v>
      </c>
      <c r="U44" t="s">
        <v>61</v>
      </c>
    </row>
    <row r="45" spans="6:21" x14ac:dyDescent="0.25">
      <c r="F45" s="2">
        <v>44136</v>
      </c>
      <c r="G45">
        <v>281897</v>
      </c>
      <c r="H45" s="22">
        <f t="shared" ref="H45:H47" si="4">G45/I45</f>
        <v>9396.5666666666675</v>
      </c>
      <c r="I45">
        <v>30</v>
      </c>
      <c r="J45">
        <v>2</v>
      </c>
      <c r="K45">
        <v>16</v>
      </c>
      <c r="L45">
        <v>10</v>
      </c>
      <c r="M45">
        <v>2</v>
      </c>
      <c r="P45">
        <f t="shared" si="0"/>
        <v>21052</v>
      </c>
      <c r="R45">
        <f t="shared" si="3"/>
        <v>21.052</v>
      </c>
    </row>
    <row r="46" spans="6:21" x14ac:dyDescent="0.25">
      <c r="F46" s="2">
        <v>44166</v>
      </c>
      <c r="G46">
        <v>385081</v>
      </c>
      <c r="H46" s="22">
        <f t="shared" si="4"/>
        <v>12421.967741935483</v>
      </c>
      <c r="I46">
        <v>31</v>
      </c>
      <c r="K46">
        <v>5</v>
      </c>
      <c r="L46">
        <v>18</v>
      </c>
      <c r="M46">
        <v>7</v>
      </c>
      <c r="N46">
        <v>1</v>
      </c>
      <c r="P46">
        <f t="shared" si="0"/>
        <v>29634</v>
      </c>
      <c r="R46">
        <f t="shared" si="3"/>
        <v>29.634</v>
      </c>
    </row>
    <row r="47" spans="6:21" x14ac:dyDescent="0.25">
      <c r="F47" s="2">
        <v>44197</v>
      </c>
      <c r="G47">
        <v>425429</v>
      </c>
      <c r="H47" s="22">
        <f t="shared" si="4"/>
        <v>13723.516129032258</v>
      </c>
      <c r="I47">
        <v>31</v>
      </c>
      <c r="J47">
        <v>1</v>
      </c>
      <c r="K47">
        <v>5</v>
      </c>
      <c r="L47">
        <v>10</v>
      </c>
      <c r="M47">
        <v>14</v>
      </c>
      <c r="N47">
        <v>1</v>
      </c>
      <c r="P47">
        <f t="shared" si="0"/>
        <v>31794</v>
      </c>
      <c r="R47">
        <f t="shared" si="3"/>
        <v>31.794</v>
      </c>
    </row>
    <row r="48" spans="6:21" x14ac:dyDescent="0.25">
      <c r="F48" s="2">
        <v>44228</v>
      </c>
      <c r="G48" s="1">
        <f t="shared" ref="G48:G50" si="5">H48*I48</f>
        <v>265020</v>
      </c>
      <c r="H48">
        <v>9465</v>
      </c>
      <c r="I48">
        <v>28</v>
      </c>
      <c r="J48">
        <v>4</v>
      </c>
      <c r="K48">
        <v>11</v>
      </c>
      <c r="L48">
        <v>12</v>
      </c>
      <c r="N48">
        <v>1</v>
      </c>
      <c r="P48">
        <f t="shared" si="0"/>
        <v>19973</v>
      </c>
      <c r="R48">
        <f t="shared" si="3"/>
        <v>19.972999999999999</v>
      </c>
      <c r="T48" t="s">
        <v>63</v>
      </c>
    </row>
    <row r="49" spans="6:21" x14ac:dyDescent="0.25">
      <c r="F49" s="2">
        <v>44256</v>
      </c>
      <c r="G49" s="1">
        <f t="shared" si="5"/>
        <v>292268</v>
      </c>
      <c r="H49">
        <v>9428</v>
      </c>
      <c r="I49">
        <v>31</v>
      </c>
      <c r="J49">
        <v>1</v>
      </c>
      <c r="K49">
        <v>15</v>
      </c>
      <c r="L49">
        <v>15</v>
      </c>
      <c r="P49">
        <f t="shared" si="0"/>
        <v>22064</v>
      </c>
      <c r="R49">
        <f t="shared" si="3"/>
        <v>22.064</v>
      </c>
    </row>
    <row r="50" spans="6:21" x14ac:dyDescent="0.25">
      <c r="F50" s="2">
        <v>44287</v>
      </c>
      <c r="G50" s="1">
        <f t="shared" si="5"/>
        <v>260280</v>
      </c>
      <c r="H50">
        <v>8676</v>
      </c>
      <c r="I50">
        <v>30</v>
      </c>
      <c r="J50">
        <v>5</v>
      </c>
      <c r="K50">
        <v>12</v>
      </c>
      <c r="L50">
        <v>13</v>
      </c>
      <c r="P50">
        <f t="shared" si="0"/>
        <v>19925</v>
      </c>
      <c r="R50">
        <f t="shared" si="3"/>
        <v>19.925000000000001</v>
      </c>
    </row>
    <row r="51" spans="6:21" x14ac:dyDescent="0.25">
      <c r="F51" s="2">
        <v>44317</v>
      </c>
      <c r="G51" s="1">
        <v>263972</v>
      </c>
      <c r="H51" s="22">
        <f t="shared" ref="H51:H53" si="6">G51/I51</f>
        <v>8515.2258064516136</v>
      </c>
      <c r="I51">
        <v>31</v>
      </c>
      <c r="J51">
        <v>6</v>
      </c>
      <c r="K51">
        <v>14</v>
      </c>
      <c r="L51">
        <v>8</v>
      </c>
      <c r="M51">
        <v>3</v>
      </c>
      <c r="P51">
        <f t="shared" si="0"/>
        <v>20751</v>
      </c>
      <c r="R51">
        <f t="shared" si="3"/>
        <v>20.751000000000001</v>
      </c>
    </row>
    <row r="52" spans="6:21" x14ac:dyDescent="0.25">
      <c r="F52" s="2">
        <v>44348</v>
      </c>
      <c r="G52">
        <v>247036</v>
      </c>
      <c r="H52" s="22">
        <f t="shared" si="6"/>
        <v>8234.5333333333328</v>
      </c>
      <c r="I52">
        <v>30</v>
      </c>
      <c r="J52">
        <v>4</v>
      </c>
      <c r="K52">
        <v>19</v>
      </c>
      <c r="L52">
        <v>7</v>
      </c>
      <c r="P52">
        <f t="shared" si="0"/>
        <v>18143</v>
      </c>
      <c r="R52">
        <f t="shared" si="3"/>
        <v>18.143000000000001</v>
      </c>
    </row>
    <row r="53" spans="6:21" x14ac:dyDescent="0.25">
      <c r="F53" s="2">
        <v>44378</v>
      </c>
      <c r="G53">
        <v>238510</v>
      </c>
      <c r="H53" s="22">
        <f t="shared" si="6"/>
        <v>7693.8709677419356</v>
      </c>
      <c r="I53">
        <v>31</v>
      </c>
      <c r="J53">
        <v>7</v>
      </c>
      <c r="K53">
        <v>16</v>
      </c>
      <c r="L53">
        <v>7</v>
      </c>
      <c r="M53">
        <v>1</v>
      </c>
      <c r="P53">
        <f t="shared" si="0"/>
        <v>18740</v>
      </c>
      <c r="R53">
        <f t="shared" si="3"/>
        <v>18.739999999999998</v>
      </c>
    </row>
    <row r="54" spans="6:21" x14ac:dyDescent="0.25">
      <c r="F54" s="2">
        <v>44409</v>
      </c>
      <c r="G54" s="1">
        <v>233936</v>
      </c>
      <c r="H54" s="23">
        <f t="shared" ref="H54:H85" si="7">G54/I54</f>
        <v>7546.322580645161</v>
      </c>
      <c r="I54">
        <v>31</v>
      </c>
      <c r="J54">
        <v>9</v>
      </c>
      <c r="K54">
        <v>15</v>
      </c>
      <c r="L54">
        <v>7</v>
      </c>
      <c r="P54">
        <f t="shared" si="0"/>
        <v>17560</v>
      </c>
      <c r="Q54">
        <v>2000</v>
      </c>
      <c r="R54">
        <f t="shared" si="3"/>
        <v>19.559999999999999</v>
      </c>
      <c r="T54" s="11">
        <v>44431</v>
      </c>
      <c r="U54" t="s">
        <v>61</v>
      </c>
    </row>
    <row r="55" spans="6:21" x14ac:dyDescent="0.25">
      <c r="F55" s="2">
        <v>44440</v>
      </c>
      <c r="G55" s="1">
        <v>229103</v>
      </c>
      <c r="H55" s="22">
        <f t="shared" si="7"/>
        <v>7636.7666666666664</v>
      </c>
      <c r="I55">
        <v>30</v>
      </c>
      <c r="J55">
        <v>2</v>
      </c>
      <c r="K55">
        <v>22</v>
      </c>
      <c r="L55">
        <v>6</v>
      </c>
      <c r="P55">
        <f t="shared" si="0"/>
        <v>18264</v>
      </c>
      <c r="Q55">
        <v>2000</v>
      </c>
      <c r="R55">
        <f t="shared" si="3"/>
        <v>20.263999999999999</v>
      </c>
      <c r="T55" s="11">
        <v>44466</v>
      </c>
      <c r="U55" t="s">
        <v>61</v>
      </c>
    </row>
    <row r="56" spans="6:21" x14ac:dyDescent="0.25">
      <c r="F56" s="2">
        <v>44470</v>
      </c>
      <c r="G56" s="1">
        <v>249942</v>
      </c>
      <c r="H56" s="22">
        <f t="shared" si="7"/>
        <v>8062.6451612903229</v>
      </c>
      <c r="I56">
        <v>31</v>
      </c>
      <c r="J56">
        <v>4</v>
      </c>
      <c r="K56">
        <v>20</v>
      </c>
      <c r="L56">
        <v>7</v>
      </c>
      <c r="P56">
        <f t="shared" si="0"/>
        <v>18700</v>
      </c>
      <c r="R56">
        <f t="shared" si="3"/>
        <v>18.7</v>
      </c>
    </row>
    <row r="57" spans="6:21" x14ac:dyDescent="0.25">
      <c r="F57" s="2">
        <v>44501</v>
      </c>
      <c r="G57" s="1">
        <v>250920</v>
      </c>
      <c r="H57" s="22">
        <f t="shared" si="7"/>
        <v>8364</v>
      </c>
      <c r="I57">
        <v>30</v>
      </c>
      <c r="J57">
        <v>3</v>
      </c>
      <c r="K57">
        <v>20</v>
      </c>
      <c r="L57">
        <v>7</v>
      </c>
      <c r="P57">
        <f t="shared" si="0"/>
        <v>18371</v>
      </c>
      <c r="R57">
        <f t="shared" si="3"/>
        <v>18.370999999999999</v>
      </c>
    </row>
    <row r="58" spans="6:21" x14ac:dyDescent="0.25">
      <c r="F58" s="2">
        <v>44531</v>
      </c>
      <c r="G58" s="1">
        <v>314219</v>
      </c>
      <c r="H58" s="22">
        <f t="shared" si="7"/>
        <v>10136.096774193549</v>
      </c>
      <c r="I58">
        <v>31</v>
      </c>
      <c r="J58">
        <v>1</v>
      </c>
      <c r="K58">
        <v>16</v>
      </c>
      <c r="L58">
        <v>10</v>
      </c>
      <c r="M58">
        <v>4</v>
      </c>
      <c r="P58">
        <f t="shared" si="0"/>
        <v>23285</v>
      </c>
      <c r="R58">
        <f t="shared" si="3"/>
        <v>23.285</v>
      </c>
    </row>
    <row r="59" spans="6:21" x14ac:dyDescent="0.25">
      <c r="F59" s="2">
        <v>44562</v>
      </c>
      <c r="G59" s="1">
        <v>321861</v>
      </c>
      <c r="H59" s="22">
        <f t="shared" si="7"/>
        <v>10382.612903225807</v>
      </c>
      <c r="I59">
        <v>31</v>
      </c>
      <c r="J59">
        <v>4</v>
      </c>
      <c r="K59">
        <v>14</v>
      </c>
      <c r="L59">
        <v>5</v>
      </c>
      <c r="M59">
        <v>7</v>
      </c>
      <c r="N59">
        <v>1</v>
      </c>
      <c r="P59">
        <f t="shared" si="0"/>
        <v>24367</v>
      </c>
      <c r="R59">
        <f t="shared" si="3"/>
        <v>24.367000000000001</v>
      </c>
    </row>
    <row r="60" spans="6:21" x14ac:dyDescent="0.25">
      <c r="F60" s="2">
        <v>44593</v>
      </c>
      <c r="G60" s="1">
        <v>315893</v>
      </c>
      <c r="H60" s="22">
        <f t="shared" si="7"/>
        <v>11281.892857142857</v>
      </c>
      <c r="I60">
        <v>28</v>
      </c>
      <c r="J60">
        <v>1</v>
      </c>
      <c r="K60">
        <v>12</v>
      </c>
      <c r="L60">
        <v>8</v>
      </c>
      <c r="M60">
        <v>7</v>
      </c>
      <c r="P60">
        <f t="shared" si="0"/>
        <v>23116</v>
      </c>
      <c r="R60">
        <f t="shared" si="3"/>
        <v>23.116</v>
      </c>
    </row>
    <row r="61" spans="6:21" x14ac:dyDescent="0.25">
      <c r="F61" s="2">
        <v>44621</v>
      </c>
      <c r="G61" s="1">
        <v>336064</v>
      </c>
      <c r="H61" s="22">
        <f t="shared" si="7"/>
        <v>10840.774193548386</v>
      </c>
      <c r="I61">
        <v>31</v>
      </c>
      <c r="J61">
        <v>2</v>
      </c>
      <c r="K61">
        <v>10</v>
      </c>
      <c r="L61">
        <v>16</v>
      </c>
      <c r="M61">
        <v>3</v>
      </c>
      <c r="P61">
        <f t="shared" si="0"/>
        <v>24343</v>
      </c>
      <c r="R61">
        <f t="shared" si="3"/>
        <v>24.343</v>
      </c>
    </row>
    <row r="62" spans="6:21" x14ac:dyDescent="0.25">
      <c r="F62" s="2">
        <v>44652</v>
      </c>
      <c r="G62" s="1">
        <v>280685</v>
      </c>
      <c r="H62" s="22">
        <f t="shared" si="7"/>
        <v>9356.1666666666661</v>
      </c>
      <c r="I62">
        <v>30</v>
      </c>
      <c r="J62">
        <v>3</v>
      </c>
      <c r="K62">
        <v>17</v>
      </c>
      <c r="L62">
        <v>9</v>
      </c>
      <c r="M62">
        <v>1</v>
      </c>
      <c r="P62">
        <f t="shared" si="0"/>
        <v>19765</v>
      </c>
      <c r="R62">
        <f t="shared" si="3"/>
        <v>19.765000000000001</v>
      </c>
    </row>
    <row r="63" spans="6:21" x14ac:dyDescent="0.25">
      <c r="F63" s="2">
        <v>44682</v>
      </c>
      <c r="G63" s="1">
        <v>271410</v>
      </c>
      <c r="H63" s="22">
        <f t="shared" si="7"/>
        <v>8755.1612903225814</v>
      </c>
      <c r="I63">
        <v>31</v>
      </c>
      <c r="J63">
        <v>5</v>
      </c>
      <c r="K63">
        <v>15</v>
      </c>
      <c r="L63">
        <v>9</v>
      </c>
      <c r="M63">
        <v>2</v>
      </c>
      <c r="P63">
        <f t="shared" si="0"/>
        <v>20590</v>
      </c>
      <c r="R63">
        <f t="shared" si="3"/>
        <v>20.59</v>
      </c>
    </row>
    <row r="64" spans="6:21" x14ac:dyDescent="0.25">
      <c r="F64" s="2">
        <v>44713</v>
      </c>
      <c r="G64" s="1">
        <v>238530</v>
      </c>
      <c r="H64" s="22">
        <f t="shared" si="7"/>
        <v>7951</v>
      </c>
      <c r="I64">
        <v>30</v>
      </c>
      <c r="J64">
        <v>10</v>
      </c>
      <c r="K64">
        <v>10</v>
      </c>
      <c r="L64">
        <v>6</v>
      </c>
      <c r="M64">
        <v>3</v>
      </c>
      <c r="N64">
        <v>1</v>
      </c>
      <c r="P64">
        <f t="shared" si="0"/>
        <v>19881</v>
      </c>
      <c r="R64">
        <f t="shared" si="3"/>
        <v>19.881</v>
      </c>
    </row>
    <row r="65" spans="2:20" x14ac:dyDescent="0.25">
      <c r="F65" s="2">
        <v>44743</v>
      </c>
      <c r="G65" s="1">
        <v>243810</v>
      </c>
      <c r="H65" s="22">
        <f t="shared" si="7"/>
        <v>7864.8387096774195</v>
      </c>
      <c r="I65">
        <v>31</v>
      </c>
      <c r="J65">
        <v>3</v>
      </c>
      <c r="K65">
        <v>24</v>
      </c>
      <c r="L65">
        <v>3</v>
      </c>
      <c r="M65">
        <v>1</v>
      </c>
      <c r="P65">
        <f t="shared" si="0"/>
        <v>18312</v>
      </c>
      <c r="R65">
        <f t="shared" si="3"/>
        <v>18.312000000000001</v>
      </c>
    </row>
    <row r="66" spans="2:20" x14ac:dyDescent="0.25">
      <c r="F66" s="2">
        <v>44774</v>
      </c>
      <c r="G66" s="1">
        <v>243630</v>
      </c>
      <c r="H66" s="22">
        <f t="shared" si="7"/>
        <v>7859.0322580645161</v>
      </c>
      <c r="I66">
        <v>31</v>
      </c>
      <c r="J66">
        <v>4</v>
      </c>
      <c r="K66">
        <v>21</v>
      </c>
      <c r="L66">
        <v>5</v>
      </c>
      <c r="M66">
        <v>1</v>
      </c>
      <c r="P66">
        <f t="shared" si="0"/>
        <v>18754</v>
      </c>
      <c r="R66">
        <f t="shared" si="3"/>
        <v>18.754000000000001</v>
      </c>
      <c r="T66" t="s">
        <v>72</v>
      </c>
    </row>
    <row r="67" spans="2:20" x14ac:dyDescent="0.25">
      <c r="F67" s="2">
        <v>44805</v>
      </c>
      <c r="G67" s="1">
        <v>239010</v>
      </c>
      <c r="H67" s="22">
        <f t="shared" si="7"/>
        <v>7967</v>
      </c>
      <c r="I67">
        <v>30</v>
      </c>
      <c r="J67">
        <v>3</v>
      </c>
      <c r="K67">
        <v>22</v>
      </c>
      <c r="L67">
        <v>5</v>
      </c>
      <c r="P67">
        <f t="shared" si="0"/>
        <v>17701</v>
      </c>
      <c r="R67">
        <f t="shared" si="3"/>
        <v>17.701000000000001</v>
      </c>
    </row>
    <row r="68" spans="2:20" x14ac:dyDescent="0.25">
      <c r="F68" s="2">
        <v>44835</v>
      </c>
      <c r="G68" s="1">
        <v>248530</v>
      </c>
      <c r="H68" s="22">
        <f t="shared" si="7"/>
        <v>8017.0967741935483</v>
      </c>
      <c r="I68">
        <v>31</v>
      </c>
      <c r="J68">
        <v>7</v>
      </c>
      <c r="K68">
        <v>17</v>
      </c>
      <c r="L68">
        <v>6</v>
      </c>
      <c r="M68">
        <v>1</v>
      </c>
      <c r="P68">
        <f t="shared" si="0"/>
        <v>18405</v>
      </c>
      <c r="R68">
        <f t="shared" si="3"/>
        <v>18.405000000000001</v>
      </c>
    </row>
    <row r="69" spans="2:20" x14ac:dyDescent="0.25">
      <c r="F69" s="13" t="s">
        <v>69</v>
      </c>
      <c r="G69" s="1">
        <v>236460</v>
      </c>
      <c r="H69" s="22">
        <f t="shared" si="7"/>
        <v>7882</v>
      </c>
      <c r="I69">
        <v>30</v>
      </c>
      <c r="J69">
        <v>9</v>
      </c>
      <c r="K69">
        <v>11</v>
      </c>
      <c r="L69">
        <v>8</v>
      </c>
      <c r="M69">
        <v>2</v>
      </c>
      <c r="P69">
        <f t="shared" si="0"/>
        <v>18786</v>
      </c>
      <c r="R69">
        <f t="shared" si="3"/>
        <v>18.786000000000001</v>
      </c>
    </row>
    <row r="70" spans="2:20" x14ac:dyDescent="0.25">
      <c r="F70" s="2">
        <v>44896</v>
      </c>
      <c r="G70" s="1">
        <v>365960</v>
      </c>
      <c r="H70" s="22">
        <f t="shared" si="7"/>
        <v>11805.161290322581</v>
      </c>
      <c r="I70">
        <v>31</v>
      </c>
      <c r="J70">
        <v>1</v>
      </c>
      <c r="K70">
        <v>7</v>
      </c>
      <c r="L70">
        <v>15</v>
      </c>
      <c r="M70">
        <v>6</v>
      </c>
      <c r="N70">
        <v>1</v>
      </c>
      <c r="P70">
        <f t="shared" si="0"/>
        <v>27120</v>
      </c>
      <c r="R70">
        <f t="shared" si="3"/>
        <v>27.12</v>
      </c>
      <c r="T70" t="s">
        <v>71</v>
      </c>
    </row>
    <row r="71" spans="2:20" x14ac:dyDescent="0.25">
      <c r="F71" s="2">
        <v>44927</v>
      </c>
      <c r="G71" s="1">
        <v>441100</v>
      </c>
      <c r="H71" s="22">
        <f t="shared" si="7"/>
        <v>14229.032258064517</v>
      </c>
      <c r="I71">
        <v>31</v>
      </c>
      <c r="J71">
        <v>2</v>
      </c>
      <c r="K71">
        <v>6</v>
      </c>
      <c r="L71">
        <v>11</v>
      </c>
      <c r="M71">
        <v>8</v>
      </c>
      <c r="N71">
        <v>4</v>
      </c>
      <c r="P71">
        <f t="shared" si="0"/>
        <v>31364</v>
      </c>
      <c r="R71">
        <f t="shared" si="3"/>
        <v>31.364000000000001</v>
      </c>
    </row>
    <row r="72" spans="2:20" x14ac:dyDescent="0.25">
      <c r="F72" s="2">
        <v>44958</v>
      </c>
      <c r="G72" s="1">
        <v>410940</v>
      </c>
      <c r="H72" s="22">
        <f t="shared" si="7"/>
        <v>13698</v>
      </c>
      <c r="I72">
        <v>30</v>
      </c>
      <c r="K72">
        <v>6</v>
      </c>
      <c r="L72">
        <v>9</v>
      </c>
      <c r="M72">
        <v>10</v>
      </c>
      <c r="N72">
        <v>3</v>
      </c>
      <c r="P72">
        <f t="shared" si="0"/>
        <v>29658</v>
      </c>
      <c r="R72">
        <f t="shared" si="3"/>
        <v>29.658000000000001</v>
      </c>
      <c r="T72" s="17" t="s">
        <v>70</v>
      </c>
    </row>
    <row r="73" spans="2:20" x14ac:dyDescent="0.25">
      <c r="F73" s="2">
        <v>44986</v>
      </c>
      <c r="G73" s="1">
        <v>355160</v>
      </c>
      <c r="H73" s="22">
        <f t="shared" si="7"/>
        <v>11456.774193548386</v>
      </c>
      <c r="I73">
        <v>31</v>
      </c>
      <c r="J73">
        <v>6</v>
      </c>
      <c r="K73">
        <v>5</v>
      </c>
      <c r="L73">
        <v>12</v>
      </c>
      <c r="M73">
        <v>7</v>
      </c>
      <c r="N73">
        <v>1</v>
      </c>
      <c r="P73">
        <f t="shared" si="0"/>
        <v>26256</v>
      </c>
      <c r="R73">
        <f t="shared" si="3"/>
        <v>26.256</v>
      </c>
    </row>
    <row r="74" spans="2:20" x14ac:dyDescent="0.25">
      <c r="D74" s="26"/>
      <c r="E74" s="28"/>
      <c r="F74" s="2">
        <v>45017</v>
      </c>
      <c r="G74" s="1">
        <v>249070</v>
      </c>
      <c r="H74" s="22">
        <f t="shared" si="7"/>
        <v>8302.3333333333339</v>
      </c>
      <c r="I74">
        <v>30</v>
      </c>
      <c r="J74">
        <v>6</v>
      </c>
      <c r="K74">
        <v>14</v>
      </c>
      <c r="L74">
        <v>9</v>
      </c>
      <c r="M74">
        <v>1</v>
      </c>
      <c r="P74">
        <f t="shared" si="0"/>
        <v>19081</v>
      </c>
      <c r="R74">
        <f t="shared" si="3"/>
        <v>19.081</v>
      </c>
    </row>
    <row r="75" spans="2:20" x14ac:dyDescent="0.25">
      <c r="E75" s="28"/>
      <c r="F75" s="2">
        <v>45047</v>
      </c>
      <c r="G75" s="1">
        <v>253950</v>
      </c>
      <c r="H75" s="22">
        <f t="shared" si="7"/>
        <v>8191.9354838709678</v>
      </c>
      <c r="I75">
        <v>31</v>
      </c>
      <c r="J75">
        <v>7</v>
      </c>
      <c r="K75">
        <v>12</v>
      </c>
      <c r="L75">
        <v>12</v>
      </c>
      <c r="P75">
        <f>(J75*329)+(K75*557)+(L75*892)+(M75*1281)+(N75*1826)+(O75*2407)</f>
        <v>19691</v>
      </c>
      <c r="R75">
        <f t="shared" si="3"/>
        <v>19.690999999999999</v>
      </c>
    </row>
    <row r="76" spans="2:20" x14ac:dyDescent="0.25">
      <c r="B76" t="s">
        <v>0</v>
      </c>
      <c r="D76" t="s">
        <v>1</v>
      </c>
      <c r="E76" s="28"/>
      <c r="F76" s="2">
        <v>45078</v>
      </c>
      <c r="G76" s="1">
        <v>225610</v>
      </c>
      <c r="H76" s="22">
        <f t="shared" si="7"/>
        <v>7520.333333333333</v>
      </c>
      <c r="I76">
        <v>30</v>
      </c>
      <c r="J76">
        <v>5</v>
      </c>
      <c r="K76">
        <v>20</v>
      </c>
      <c r="L76">
        <v>3</v>
      </c>
      <c r="M76">
        <v>2</v>
      </c>
      <c r="P76">
        <f>(J76*329)+(K76*557)+(L76*892)+(M77*1281)+(N76*1826)+(O76*2407)</f>
        <v>16742</v>
      </c>
      <c r="R76">
        <f t="shared" si="3"/>
        <v>16.742000000000001</v>
      </c>
    </row>
    <row r="77" spans="2:20" x14ac:dyDescent="0.25">
      <c r="B77" s="1">
        <v>0</v>
      </c>
      <c r="C77" s="1">
        <v>1000</v>
      </c>
      <c r="D77" s="1">
        <v>30</v>
      </c>
      <c r="E77" s="28"/>
      <c r="F77" s="2">
        <v>45108</v>
      </c>
      <c r="G77" s="1">
        <v>243370</v>
      </c>
      <c r="H77" s="22">
        <f t="shared" si="7"/>
        <v>7850.6451612903229</v>
      </c>
      <c r="I77">
        <v>31</v>
      </c>
      <c r="J77">
        <v>7</v>
      </c>
      <c r="K77">
        <v>16</v>
      </c>
      <c r="L77">
        <v>7</v>
      </c>
      <c r="M77">
        <v>1</v>
      </c>
      <c r="P77">
        <f t="shared" ref="P77:P97" si="8">(J77*329)+(K77*557)+(L77*892)+(M77*1281)+(N77*1826)+(O77*2407)</f>
        <v>18740</v>
      </c>
      <c r="R77">
        <f t="shared" si="3"/>
        <v>18.739999999999998</v>
      </c>
    </row>
    <row r="78" spans="2:20" x14ac:dyDescent="0.25">
      <c r="B78" s="1">
        <v>1001</v>
      </c>
      <c r="C78" s="1">
        <v>5000</v>
      </c>
      <c r="D78" s="1">
        <v>329</v>
      </c>
      <c r="E78" s="28"/>
      <c r="F78" s="2">
        <v>45139</v>
      </c>
      <c r="G78" s="1">
        <v>235910</v>
      </c>
      <c r="H78" s="22">
        <f t="shared" si="7"/>
        <v>7610</v>
      </c>
      <c r="I78">
        <v>31</v>
      </c>
      <c r="J78">
        <v>8</v>
      </c>
      <c r="K78">
        <v>12</v>
      </c>
      <c r="L78">
        <v>10</v>
      </c>
      <c r="M78">
        <v>1</v>
      </c>
      <c r="P78">
        <f t="shared" si="8"/>
        <v>19517</v>
      </c>
      <c r="R78">
        <f t="shared" ref="R78:R94" si="9">(P78+Q78)/1000</f>
        <v>19.516999999999999</v>
      </c>
    </row>
    <row r="79" spans="2:20" x14ac:dyDescent="0.25">
      <c r="B79" s="1">
        <v>5001</v>
      </c>
      <c r="C79" s="1">
        <v>10000</v>
      </c>
      <c r="D79" s="1">
        <v>557</v>
      </c>
      <c r="E79" s="28"/>
      <c r="F79" s="2">
        <v>45170</v>
      </c>
      <c r="G79" s="1">
        <v>298570</v>
      </c>
      <c r="H79" s="22">
        <f t="shared" si="7"/>
        <v>9952.3333333333339</v>
      </c>
      <c r="I79">
        <v>30</v>
      </c>
      <c r="J79">
        <v>5</v>
      </c>
      <c r="K79">
        <v>7</v>
      </c>
      <c r="L79">
        <v>15</v>
      </c>
      <c r="M79">
        <v>3</v>
      </c>
      <c r="P79">
        <f t="shared" si="8"/>
        <v>22767</v>
      </c>
      <c r="Q79">
        <v>2000</v>
      </c>
      <c r="R79">
        <f t="shared" si="9"/>
        <v>24.766999999999999</v>
      </c>
      <c r="T79" t="s">
        <v>76</v>
      </c>
    </row>
    <row r="80" spans="2:20" x14ac:dyDescent="0.25">
      <c r="B80" s="1">
        <v>10001</v>
      </c>
      <c r="C80" s="1">
        <v>15000</v>
      </c>
      <c r="D80" s="1">
        <v>892</v>
      </c>
      <c r="E80" s="28"/>
      <c r="F80" s="2">
        <v>45200</v>
      </c>
      <c r="G80" s="1">
        <v>329070</v>
      </c>
      <c r="H80" s="22">
        <f t="shared" si="7"/>
        <v>10615.161290322581</v>
      </c>
      <c r="I80">
        <v>31</v>
      </c>
      <c r="J80">
        <v>1</v>
      </c>
      <c r="K80">
        <v>9</v>
      </c>
      <c r="L80">
        <v>21</v>
      </c>
      <c r="P80">
        <f t="shared" si="8"/>
        <v>24074</v>
      </c>
      <c r="Q80">
        <v>2000</v>
      </c>
      <c r="R80">
        <f t="shared" si="9"/>
        <v>26.074000000000002</v>
      </c>
      <c r="T80" t="s">
        <v>77</v>
      </c>
    </row>
    <row r="81" spans="2:21" x14ac:dyDescent="0.25">
      <c r="B81" s="1">
        <v>15001</v>
      </c>
      <c r="C81" s="1">
        <v>20000</v>
      </c>
      <c r="D81" s="1">
        <v>1281</v>
      </c>
      <c r="E81" s="28"/>
      <c r="F81" s="2">
        <v>45231</v>
      </c>
      <c r="G81" s="1">
        <v>380550</v>
      </c>
      <c r="H81" s="22">
        <f t="shared" si="7"/>
        <v>12685</v>
      </c>
      <c r="I81">
        <v>30</v>
      </c>
      <c r="J81">
        <v>3</v>
      </c>
      <c r="K81">
        <v>5</v>
      </c>
      <c r="L81">
        <v>12</v>
      </c>
      <c r="M81">
        <v>9</v>
      </c>
      <c r="N81">
        <v>1</v>
      </c>
      <c r="P81">
        <f t="shared" si="8"/>
        <v>27831</v>
      </c>
      <c r="R81">
        <f t="shared" si="9"/>
        <v>27.831</v>
      </c>
    </row>
    <row r="82" spans="2:21" x14ac:dyDescent="0.25">
      <c r="B82" s="1">
        <v>20001</v>
      </c>
      <c r="C82" s="1">
        <v>25000</v>
      </c>
      <c r="D82" s="1">
        <v>1826</v>
      </c>
      <c r="E82" s="28"/>
      <c r="F82" s="2">
        <v>45261</v>
      </c>
      <c r="G82" s="1">
        <v>339630</v>
      </c>
      <c r="H82" s="22">
        <f t="shared" si="7"/>
        <v>10955.806451612903</v>
      </c>
      <c r="I82">
        <v>31</v>
      </c>
      <c r="J82">
        <v>1</v>
      </c>
      <c r="K82">
        <v>15</v>
      </c>
      <c r="L82">
        <v>12</v>
      </c>
      <c r="M82">
        <v>2</v>
      </c>
      <c r="N82">
        <v>1</v>
      </c>
      <c r="P82">
        <f t="shared" si="8"/>
        <v>23776</v>
      </c>
      <c r="R82">
        <f t="shared" si="9"/>
        <v>23.776</v>
      </c>
    </row>
    <row r="83" spans="2:21" x14ac:dyDescent="0.25">
      <c r="B83" s="1">
        <v>25001</v>
      </c>
      <c r="C83" s="1" t="s">
        <v>2</v>
      </c>
      <c r="D83" s="1">
        <v>2407</v>
      </c>
      <c r="E83" s="28"/>
      <c r="F83" s="2">
        <v>45292</v>
      </c>
      <c r="G83" s="1">
        <v>318800</v>
      </c>
      <c r="H83" s="22">
        <f t="shared" si="7"/>
        <v>10283.870967741936</v>
      </c>
      <c r="I83">
        <v>31</v>
      </c>
      <c r="J83">
        <v>1</v>
      </c>
      <c r="K83">
        <v>13</v>
      </c>
      <c r="L83">
        <v>16</v>
      </c>
      <c r="M83">
        <v>1</v>
      </c>
      <c r="P83">
        <f t="shared" si="8"/>
        <v>23123</v>
      </c>
      <c r="R83">
        <f t="shared" si="9"/>
        <v>23.123000000000001</v>
      </c>
    </row>
    <row r="84" spans="2:21" x14ac:dyDescent="0.25">
      <c r="D84" s="26"/>
      <c r="E84" s="28"/>
      <c r="F84" s="2">
        <v>45323</v>
      </c>
      <c r="G84" s="1">
        <v>376310</v>
      </c>
      <c r="H84" s="22">
        <f t="shared" si="7"/>
        <v>12976.206896551725</v>
      </c>
      <c r="I84">
        <v>29</v>
      </c>
      <c r="J84">
        <v>1</v>
      </c>
      <c r="K84">
        <v>7</v>
      </c>
      <c r="L84">
        <v>8</v>
      </c>
      <c r="M84">
        <v>13</v>
      </c>
      <c r="P84">
        <f t="shared" si="8"/>
        <v>28017</v>
      </c>
      <c r="R84">
        <f t="shared" si="9"/>
        <v>28.016999999999999</v>
      </c>
    </row>
    <row r="85" spans="2:21" x14ac:dyDescent="0.25">
      <c r="D85" s="26"/>
      <c r="E85" s="28"/>
      <c r="F85" s="2">
        <v>45352</v>
      </c>
      <c r="G85" s="1">
        <v>432600</v>
      </c>
      <c r="H85" s="22">
        <f t="shared" si="7"/>
        <v>13954.838709677419</v>
      </c>
      <c r="I85">
        <v>31</v>
      </c>
      <c r="K85">
        <v>7</v>
      </c>
      <c r="L85">
        <v>10</v>
      </c>
      <c r="M85">
        <v>12</v>
      </c>
      <c r="N85">
        <v>2</v>
      </c>
      <c r="P85">
        <f t="shared" si="8"/>
        <v>31843</v>
      </c>
      <c r="R85">
        <f t="shared" si="9"/>
        <v>31.843</v>
      </c>
    </row>
    <row r="86" spans="2:21" x14ac:dyDescent="0.25">
      <c r="D86" s="26"/>
      <c r="E86" s="28"/>
      <c r="F86" s="2">
        <v>45383</v>
      </c>
      <c r="G86" s="1">
        <v>294608</v>
      </c>
      <c r="H86" s="22">
        <f>G86/I86</f>
        <v>9820.2666666666664</v>
      </c>
      <c r="I86">
        <v>30</v>
      </c>
      <c r="J86">
        <v>1</v>
      </c>
      <c r="K86">
        <v>16</v>
      </c>
      <c r="L86">
        <v>12</v>
      </c>
      <c r="M86">
        <v>1</v>
      </c>
      <c r="P86">
        <f>(J86*329)+(K86*557)+(L86*892)+(M86*1281)+(N86*1826)+(O86*2407)</f>
        <v>21226</v>
      </c>
      <c r="R86">
        <f t="shared" si="9"/>
        <v>21.225999999999999</v>
      </c>
      <c r="U86">
        <f>SUM(P77:P88)</f>
        <v>285021</v>
      </c>
    </row>
    <row r="87" spans="2:21" x14ac:dyDescent="0.25">
      <c r="D87" s="26"/>
      <c r="E87" s="28"/>
      <c r="F87" s="2">
        <v>45413</v>
      </c>
      <c r="G87" s="1">
        <v>303100</v>
      </c>
      <c r="H87" s="22">
        <f>G87/I87</f>
        <v>9777.4193548387102</v>
      </c>
      <c r="I87">
        <v>31</v>
      </c>
      <c r="J87">
        <v>1</v>
      </c>
      <c r="K87">
        <v>14</v>
      </c>
      <c r="L87">
        <v>16</v>
      </c>
      <c r="P87">
        <f t="shared" si="8"/>
        <v>22399</v>
      </c>
      <c r="R87">
        <f>(P87+Q87)/1000</f>
        <v>22.399000000000001</v>
      </c>
      <c r="T87" s="30" t="s">
        <v>79</v>
      </c>
      <c r="U87" s="30">
        <f>U86/1000</f>
        <v>285.02100000000002</v>
      </c>
    </row>
    <row r="88" spans="2:21" x14ac:dyDescent="0.25">
      <c r="D88" s="26"/>
      <c r="E88" s="28"/>
      <c r="F88" s="2">
        <v>45444</v>
      </c>
      <c r="G88" s="1">
        <v>273890</v>
      </c>
      <c r="H88" s="1">
        <v>9130</v>
      </c>
      <c r="I88">
        <v>30</v>
      </c>
      <c r="J88">
        <v>5</v>
      </c>
      <c r="K88">
        <v>9</v>
      </c>
      <c r="L88">
        <v>14</v>
      </c>
      <c r="M88">
        <v>2</v>
      </c>
      <c r="P88">
        <f t="shared" si="8"/>
        <v>21708</v>
      </c>
      <c r="R88">
        <f t="shared" si="9"/>
        <v>21.707999999999998</v>
      </c>
    </row>
    <row r="89" spans="2:21" x14ac:dyDescent="0.25">
      <c r="D89" s="26"/>
      <c r="E89" s="28"/>
      <c r="F89" s="2">
        <v>45474</v>
      </c>
      <c r="G89" s="1">
        <v>258820</v>
      </c>
      <c r="H89" s="22">
        <f t="shared" ref="H89:H94" si="10">G89/I89</f>
        <v>8349.032258064517</v>
      </c>
      <c r="I89">
        <v>31</v>
      </c>
      <c r="J89">
        <v>6</v>
      </c>
      <c r="K89">
        <v>12</v>
      </c>
      <c r="L89">
        <v>12</v>
      </c>
      <c r="P89">
        <f t="shared" si="8"/>
        <v>19362</v>
      </c>
      <c r="Q89">
        <v>2000</v>
      </c>
      <c r="R89">
        <f t="shared" si="9"/>
        <v>21.361999999999998</v>
      </c>
    </row>
    <row r="90" spans="2:21" x14ac:dyDescent="0.25">
      <c r="D90" s="26"/>
      <c r="E90" s="28"/>
      <c r="F90" s="2">
        <v>45505</v>
      </c>
      <c r="G90" s="1">
        <v>300030</v>
      </c>
      <c r="H90" s="22">
        <f t="shared" si="10"/>
        <v>9678.3870967741932</v>
      </c>
      <c r="I90">
        <v>31</v>
      </c>
      <c r="J90">
        <v>1</v>
      </c>
      <c r="K90">
        <v>14</v>
      </c>
      <c r="L90">
        <v>16</v>
      </c>
      <c r="P90">
        <f t="shared" si="8"/>
        <v>22399</v>
      </c>
      <c r="Q90">
        <v>2000</v>
      </c>
      <c r="R90">
        <f t="shared" si="9"/>
        <v>24.399000000000001</v>
      </c>
    </row>
    <row r="91" spans="2:21" x14ac:dyDescent="0.25">
      <c r="D91" s="26"/>
      <c r="E91" s="28"/>
      <c r="F91" s="2">
        <v>45536</v>
      </c>
      <c r="G91" s="1">
        <v>325536</v>
      </c>
      <c r="H91" s="22">
        <f t="shared" si="10"/>
        <v>10851.2</v>
      </c>
      <c r="I91">
        <v>30</v>
      </c>
      <c r="J91">
        <v>1</v>
      </c>
      <c r="K91">
        <v>10</v>
      </c>
      <c r="L91">
        <v>16</v>
      </c>
      <c r="M91">
        <v>3</v>
      </c>
      <c r="P91">
        <f t="shared" si="8"/>
        <v>24014</v>
      </c>
      <c r="R91">
        <f t="shared" si="9"/>
        <v>24.013999999999999</v>
      </c>
    </row>
    <row r="92" spans="2:21" x14ac:dyDescent="0.25">
      <c r="D92" s="26"/>
      <c r="E92" s="28"/>
      <c r="F92" s="2">
        <v>45566</v>
      </c>
      <c r="G92" s="1">
        <v>360359</v>
      </c>
      <c r="H92" s="22">
        <f t="shared" si="10"/>
        <v>11624.483870967742</v>
      </c>
      <c r="I92">
        <v>31</v>
      </c>
      <c r="K92">
        <v>6</v>
      </c>
      <c r="L92">
        <v>23</v>
      </c>
      <c r="M92">
        <v>2</v>
      </c>
      <c r="P92">
        <f t="shared" si="8"/>
        <v>26420</v>
      </c>
      <c r="R92">
        <f t="shared" si="9"/>
        <v>26.42</v>
      </c>
    </row>
    <row r="93" spans="2:21" x14ac:dyDescent="0.25">
      <c r="D93" s="26"/>
      <c r="E93" s="28"/>
      <c r="F93" s="2">
        <v>45597</v>
      </c>
      <c r="G93" s="1">
        <v>461202</v>
      </c>
      <c r="H93" s="22">
        <f t="shared" si="10"/>
        <v>15373.4</v>
      </c>
      <c r="I93">
        <v>30</v>
      </c>
      <c r="J93">
        <v>1</v>
      </c>
      <c r="K93">
        <v>1</v>
      </c>
      <c r="L93">
        <v>8</v>
      </c>
      <c r="M93">
        <v>18</v>
      </c>
      <c r="N93">
        <v>2</v>
      </c>
      <c r="P93">
        <f t="shared" si="8"/>
        <v>34732</v>
      </c>
      <c r="R93">
        <f t="shared" si="9"/>
        <v>34.731999999999999</v>
      </c>
    </row>
    <row r="94" spans="2:21" x14ac:dyDescent="0.25">
      <c r="D94" s="26"/>
      <c r="E94" s="28"/>
      <c r="F94" s="2">
        <v>45627</v>
      </c>
      <c r="G94" s="1">
        <v>447396</v>
      </c>
      <c r="H94" s="22">
        <f t="shared" si="10"/>
        <v>14432.129032258064</v>
      </c>
      <c r="I94">
        <v>31</v>
      </c>
      <c r="K94">
        <v>6</v>
      </c>
      <c r="L94">
        <v>8</v>
      </c>
      <c r="M94">
        <v>16</v>
      </c>
      <c r="N94">
        <v>1</v>
      </c>
      <c r="P94">
        <f t="shared" si="8"/>
        <v>32800</v>
      </c>
      <c r="R94">
        <f t="shared" si="9"/>
        <v>32.799999999999997</v>
      </c>
    </row>
    <row r="95" spans="2:21" x14ac:dyDescent="0.25">
      <c r="D95" s="26"/>
      <c r="E95" s="28"/>
      <c r="F95" s="2">
        <v>45658</v>
      </c>
      <c r="G95" s="1">
        <v>526210</v>
      </c>
      <c r="H95" s="22">
        <f>G95/I95</f>
        <v>16974.516129032258</v>
      </c>
      <c r="I95">
        <v>31</v>
      </c>
      <c r="J95">
        <v>1</v>
      </c>
      <c r="K95">
        <v>1</v>
      </c>
      <c r="L95">
        <v>7</v>
      </c>
      <c r="M95">
        <v>11</v>
      </c>
      <c r="N95">
        <v>11</v>
      </c>
      <c r="P95">
        <f t="shared" si="8"/>
        <v>41307</v>
      </c>
      <c r="R95">
        <f>(P95+Q95)/1000</f>
        <v>41.307000000000002</v>
      </c>
    </row>
    <row r="96" spans="2:21" x14ac:dyDescent="0.25">
      <c r="D96" s="26"/>
      <c r="E96" s="28"/>
      <c r="F96" s="2">
        <v>45689</v>
      </c>
      <c r="G96" s="1">
        <v>458737</v>
      </c>
      <c r="H96" s="22">
        <f>G96/I96</f>
        <v>16383.464285714286</v>
      </c>
      <c r="I96">
        <v>28</v>
      </c>
      <c r="J96">
        <v>1</v>
      </c>
      <c r="K96">
        <v>1</v>
      </c>
      <c r="L96">
        <v>7</v>
      </c>
      <c r="M96">
        <v>10</v>
      </c>
      <c r="N96">
        <v>9</v>
      </c>
      <c r="P96">
        <f t="shared" si="8"/>
        <v>36374</v>
      </c>
      <c r="R96">
        <f>(P96+Q96)/1000</f>
        <v>36.374000000000002</v>
      </c>
    </row>
    <row r="97" spans="4:18" x14ac:dyDescent="0.25">
      <c r="D97" s="26"/>
      <c r="E97" s="28"/>
      <c r="F97" s="2">
        <v>45717</v>
      </c>
      <c r="G97" s="1">
        <v>483537</v>
      </c>
      <c r="H97" s="22">
        <f>G97/I97</f>
        <v>15597.967741935483</v>
      </c>
      <c r="I97">
        <v>31</v>
      </c>
      <c r="K97">
        <v>1</v>
      </c>
      <c r="L97">
        <v>15</v>
      </c>
      <c r="M97">
        <v>12</v>
      </c>
      <c r="N97">
        <v>2</v>
      </c>
      <c r="O97">
        <v>1</v>
      </c>
      <c r="P97">
        <f t="shared" si="8"/>
        <v>35368</v>
      </c>
      <c r="R97">
        <f>(P97+Q97)/1000</f>
        <v>35.368000000000002</v>
      </c>
    </row>
    <row r="98" spans="4:18" x14ac:dyDescent="0.25">
      <c r="D98" s="26"/>
      <c r="E98" s="28"/>
      <c r="F98" s="2">
        <v>45748</v>
      </c>
      <c r="G98" s="1">
        <v>414763</v>
      </c>
      <c r="H98" s="22">
        <f>G98/I98</f>
        <v>13825.433333333332</v>
      </c>
      <c r="I98">
        <v>30</v>
      </c>
      <c r="K98">
        <v>1</v>
      </c>
      <c r="L98">
        <v>19</v>
      </c>
      <c r="M98">
        <v>10</v>
      </c>
      <c r="P98">
        <f>(J98*329)+(K98*557)+(L98*892)+(M98*1281)+(N98*1826)+(O98*2407)</f>
        <v>30315</v>
      </c>
      <c r="R98">
        <f>(P98+Q98)/1000</f>
        <v>30.315000000000001</v>
      </c>
    </row>
    <row r="99" spans="4:18" x14ac:dyDescent="0.25">
      <c r="D99" s="26"/>
      <c r="E99" s="28"/>
    </row>
    <row r="100" spans="4:18" x14ac:dyDescent="0.25">
      <c r="D100" s="26"/>
      <c r="E100" s="28"/>
    </row>
    <row r="101" spans="4:18" x14ac:dyDescent="0.25">
      <c r="D101" s="26"/>
      <c r="E101" s="28"/>
    </row>
    <row r="102" spans="4:18" x14ac:dyDescent="0.25">
      <c r="D102" s="26"/>
      <c r="E102" s="28"/>
    </row>
    <row r="103" spans="4:18" x14ac:dyDescent="0.25">
      <c r="D103" s="26"/>
      <c r="E103" s="28"/>
    </row>
    <row r="104" spans="4:18" x14ac:dyDescent="0.25">
      <c r="D104" s="26"/>
      <c r="E104" s="28"/>
    </row>
    <row r="105" spans="4:18" x14ac:dyDescent="0.25">
      <c r="D105" s="28"/>
    </row>
    <row r="106" spans="4:18" x14ac:dyDescent="0.25">
      <c r="D106" s="28"/>
      <c r="E106" s="26"/>
    </row>
    <row r="107" spans="4:18" x14ac:dyDescent="0.25">
      <c r="D107" s="28"/>
    </row>
    <row r="108" spans="4:18" x14ac:dyDescent="0.25">
      <c r="D108" s="28"/>
    </row>
    <row r="109" spans="4:18" x14ac:dyDescent="0.25">
      <c r="D109" s="28"/>
    </row>
    <row r="110" spans="4:18" x14ac:dyDescent="0.25">
      <c r="D110" s="28"/>
    </row>
    <row r="111" spans="4:18" x14ac:dyDescent="0.25">
      <c r="D111" s="28"/>
    </row>
    <row r="112" spans="4:18" x14ac:dyDescent="0.25">
      <c r="D112" s="28"/>
    </row>
    <row r="113" spans="4:4" x14ac:dyDescent="0.25">
      <c r="D113" s="28"/>
    </row>
    <row r="114" spans="4:4" x14ac:dyDescent="0.25">
      <c r="D114" s="28"/>
    </row>
    <row r="115" spans="4:4" x14ac:dyDescent="0.25">
      <c r="D115" s="28"/>
    </row>
    <row r="116" spans="4:4" x14ac:dyDescent="0.25">
      <c r="D116" s="28"/>
    </row>
    <row r="117" spans="4:4" x14ac:dyDescent="0.25">
      <c r="D117" s="28"/>
    </row>
    <row r="118" spans="4:4" x14ac:dyDescent="0.25">
      <c r="D118" s="28"/>
    </row>
    <row r="119" spans="4:4" x14ac:dyDescent="0.25">
      <c r="D119" s="28"/>
    </row>
    <row r="120" spans="4:4" x14ac:dyDescent="0.25">
      <c r="D120" s="28"/>
    </row>
    <row r="121" spans="4:4" x14ac:dyDescent="0.25">
      <c r="D121" s="28"/>
    </row>
    <row r="122" spans="4:4" x14ac:dyDescent="0.25">
      <c r="D122" s="28"/>
    </row>
    <row r="123" spans="4:4" x14ac:dyDescent="0.25">
      <c r="D123" s="28"/>
    </row>
    <row r="124" spans="4:4" x14ac:dyDescent="0.25">
      <c r="D124" s="28"/>
    </row>
    <row r="125" spans="4:4" x14ac:dyDescent="0.25">
      <c r="D125" s="28"/>
    </row>
    <row r="126" spans="4:4" x14ac:dyDescent="0.25">
      <c r="D126" s="28"/>
    </row>
    <row r="127" spans="4:4" x14ac:dyDescent="0.25">
      <c r="D127" s="28"/>
    </row>
    <row r="128" spans="4:4" x14ac:dyDescent="0.25">
      <c r="D128" s="28"/>
    </row>
    <row r="129" spans="4:4" x14ac:dyDescent="0.25">
      <c r="D129" s="28"/>
    </row>
    <row r="130" spans="4:4" x14ac:dyDescent="0.25">
      <c r="D130" s="28"/>
    </row>
    <row r="131" spans="4:4" x14ac:dyDescent="0.25">
      <c r="D131" s="28"/>
    </row>
    <row r="132" spans="4:4" x14ac:dyDescent="0.25">
      <c r="D132" s="28"/>
    </row>
    <row r="133" spans="4:4" x14ac:dyDescent="0.25">
      <c r="D133" s="28"/>
    </row>
    <row r="134" spans="4:4" x14ac:dyDescent="0.25">
      <c r="D134" s="28"/>
    </row>
  </sheetData>
  <conditionalFormatting sqref="D105:D134">
    <cfRule type="expression" dxfId="9" priority="21">
      <formula>(D$83&lt;&gt;"")*(D105&gt;D$83)*(D105&lt;&gt;"")</formula>
    </cfRule>
    <cfRule type="expression" dxfId="8" priority="22">
      <formula>(D$82&lt;&gt;"")*(D105&lt;D$82)*(D105&lt;&gt;"")</formula>
    </cfRule>
    <cfRule type="expression" dxfId="7" priority="23">
      <formula>(D$81&lt;&gt;"")*(D105&gt;D$81)*(D105&lt;&gt;"")</formula>
    </cfRule>
    <cfRule type="expression" dxfId="6" priority="24">
      <formula>(D$80&lt;&gt;"")*(D105&lt;D$80)*(D105&lt;&gt;"")</formula>
    </cfRule>
    <cfRule type="expression" dxfId="5" priority="25">
      <formula>MOD(ROW(),2)=1</formula>
    </cfRule>
  </conditionalFormatting>
  <conditionalFormatting sqref="E74:E104">
    <cfRule type="expression" dxfId="4" priority="6">
      <formula>(E$11&lt;&gt;"")*(E74&gt;E$11)*(E74&lt;&gt;"")</formula>
    </cfRule>
    <cfRule type="expression" dxfId="3" priority="7">
      <formula>(E$10&lt;&gt;"")*(E74&lt;E$10)*(E74&lt;&gt;"")</formula>
    </cfRule>
    <cfRule type="expression" dxfId="2" priority="8">
      <formula>(E$9&lt;&gt;"")*(E74&gt;E$9)*(E74&lt;&gt;"")</formula>
    </cfRule>
    <cfRule type="expression" dxfId="1" priority="9">
      <formula>(E$8&lt;&gt;"")*(E74&lt;E$8)*(E74&lt;&gt;"")</formula>
    </cfRule>
    <cfRule type="expression" dxfId="0" priority="10">
      <formula>MOD(ROW(),2)=1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C845-5042-41D9-851E-63EEDD032110}">
  <dimension ref="A1:N17"/>
  <sheetViews>
    <sheetView workbookViewId="0">
      <selection activeCell="G22" sqref="G22"/>
    </sheetView>
  </sheetViews>
  <sheetFormatPr defaultRowHeight="15" x14ac:dyDescent="0.25"/>
  <cols>
    <col min="1" max="1" width="14.85546875" customWidth="1"/>
    <col min="2" max="2" width="16.7109375" customWidth="1"/>
    <col min="3" max="3" width="11.140625" customWidth="1"/>
    <col min="4" max="4" width="14" customWidth="1"/>
    <col min="5" max="5" width="16.140625" customWidth="1"/>
    <col min="6" max="6" width="16.85546875" customWidth="1"/>
    <col min="7" max="7" width="13.42578125" customWidth="1"/>
    <col min="8" max="8" width="11.7109375" customWidth="1"/>
    <col min="9" max="9" width="12.42578125" customWidth="1"/>
    <col min="10" max="10" width="26.42578125" customWidth="1"/>
    <col min="11" max="11" width="53" customWidth="1"/>
  </cols>
  <sheetData>
    <row r="1" spans="1:14" ht="45" x14ac:dyDescent="0.25">
      <c r="A1" s="32" t="s">
        <v>17</v>
      </c>
      <c r="B1" s="32" t="s">
        <v>18</v>
      </c>
      <c r="C1" s="32" t="s">
        <v>19</v>
      </c>
      <c r="D1" s="32" t="s">
        <v>20</v>
      </c>
      <c r="E1" s="32" t="s">
        <v>21</v>
      </c>
      <c r="F1" s="33" t="s">
        <v>43</v>
      </c>
      <c r="G1" s="32" t="s">
        <v>22</v>
      </c>
      <c r="H1" s="32" t="s">
        <v>23</v>
      </c>
      <c r="I1" s="32" t="s">
        <v>24</v>
      </c>
      <c r="J1" s="32" t="s">
        <v>87</v>
      </c>
      <c r="K1" s="42" t="s">
        <v>88</v>
      </c>
    </row>
    <row r="2" spans="1:14" x14ac:dyDescent="0.25">
      <c r="A2" s="34">
        <v>45441</v>
      </c>
      <c r="B2" s="34">
        <v>45463</v>
      </c>
      <c r="C2" s="35" t="s">
        <v>26</v>
      </c>
      <c r="D2" s="35" t="s">
        <v>26</v>
      </c>
      <c r="E2" s="36">
        <f>Historical!G78</f>
        <v>22.399000000000001</v>
      </c>
      <c r="F2" s="37"/>
      <c r="G2" s="37"/>
      <c r="H2" s="37" t="s">
        <v>42</v>
      </c>
      <c r="I2" s="37" t="s">
        <v>27</v>
      </c>
      <c r="J2" s="38" t="s">
        <v>55</v>
      </c>
      <c r="K2" s="37"/>
    </row>
    <row r="3" spans="1:14" x14ac:dyDescent="0.25">
      <c r="A3" s="34">
        <v>45462</v>
      </c>
      <c r="B3" s="34">
        <v>45488</v>
      </c>
      <c r="C3" s="35" t="s">
        <v>26</v>
      </c>
      <c r="D3" s="35" t="s">
        <v>26</v>
      </c>
      <c r="E3" s="37">
        <f>Historical!G79</f>
        <v>22</v>
      </c>
      <c r="F3" s="37"/>
      <c r="G3" s="37"/>
      <c r="H3" s="37" t="s">
        <v>29</v>
      </c>
      <c r="I3" s="37" t="s">
        <v>27</v>
      </c>
      <c r="J3" s="39" t="s">
        <v>57</v>
      </c>
      <c r="K3" s="37"/>
    </row>
    <row r="4" spans="1:14" x14ac:dyDescent="0.25">
      <c r="A4" s="34">
        <v>45498</v>
      </c>
      <c r="B4" s="34">
        <v>45520</v>
      </c>
      <c r="C4" s="35" t="s">
        <v>26</v>
      </c>
      <c r="D4" s="35" t="s">
        <v>26</v>
      </c>
      <c r="E4" s="37">
        <f>Historical!G80</f>
        <v>21.361999999999998</v>
      </c>
      <c r="F4" s="37"/>
      <c r="G4" s="37"/>
      <c r="H4" s="37"/>
      <c r="I4" s="37"/>
      <c r="J4" s="39" t="s">
        <v>57</v>
      </c>
      <c r="K4" s="37" t="s">
        <v>85</v>
      </c>
    </row>
    <row r="5" spans="1:14" x14ac:dyDescent="0.25">
      <c r="A5" s="34">
        <v>45509</v>
      </c>
      <c r="B5" s="34">
        <v>45532</v>
      </c>
      <c r="C5" s="35" t="s">
        <v>26</v>
      </c>
      <c r="D5" s="35" t="s">
        <v>26</v>
      </c>
      <c r="E5" s="37">
        <f>Historical!G81</f>
        <v>24.399000000000001</v>
      </c>
      <c r="F5" s="37"/>
      <c r="G5" s="37"/>
      <c r="H5" s="37"/>
      <c r="I5" s="37"/>
      <c r="J5" s="39" t="s">
        <v>57</v>
      </c>
      <c r="K5" s="37" t="s">
        <v>86</v>
      </c>
    </row>
    <row r="6" spans="1:14" x14ac:dyDescent="0.25">
      <c r="A6" s="34">
        <v>45536</v>
      </c>
      <c r="B6" s="37"/>
      <c r="C6" s="37"/>
      <c r="D6" s="37"/>
      <c r="E6" s="37">
        <f>Historical!G82</f>
        <v>24.013999999999999</v>
      </c>
      <c r="F6" s="37"/>
      <c r="G6" s="37"/>
      <c r="H6" s="43"/>
      <c r="I6" s="37"/>
      <c r="J6" s="39" t="s">
        <v>57</v>
      </c>
      <c r="K6" s="43" t="s">
        <v>84</v>
      </c>
    </row>
    <row r="7" spans="1:14" x14ac:dyDescent="0.25">
      <c r="A7" s="34">
        <v>45566</v>
      </c>
      <c r="B7" s="37"/>
      <c r="C7" s="37"/>
      <c r="D7" s="37"/>
      <c r="E7" s="37">
        <f>Historical!G83</f>
        <v>26.42</v>
      </c>
      <c r="F7" s="37"/>
      <c r="G7" s="37"/>
      <c r="H7" s="43"/>
      <c r="I7" s="37"/>
      <c r="J7" s="39" t="s">
        <v>57</v>
      </c>
      <c r="K7" s="43" t="s">
        <v>84</v>
      </c>
    </row>
    <row r="8" spans="1:14" x14ac:dyDescent="0.25">
      <c r="A8" s="34">
        <v>45597</v>
      </c>
      <c r="B8" s="37"/>
      <c r="C8" s="37"/>
      <c r="D8" s="37"/>
      <c r="E8" s="37">
        <f>Historical!G84</f>
        <v>34.731999999999999</v>
      </c>
      <c r="F8" s="37"/>
      <c r="G8" s="37"/>
      <c r="H8" s="43"/>
      <c r="I8" s="37"/>
      <c r="J8" s="39" t="s">
        <v>57</v>
      </c>
      <c r="K8" s="43" t="s">
        <v>84</v>
      </c>
    </row>
    <row r="9" spans="1:14" x14ac:dyDescent="0.25">
      <c r="A9" s="34">
        <v>45627</v>
      </c>
      <c r="B9" s="37"/>
      <c r="C9" s="37"/>
      <c r="D9" s="37"/>
      <c r="E9" s="37">
        <f>Historical!G85</f>
        <v>32.799999999999997</v>
      </c>
      <c r="F9" s="37"/>
      <c r="G9" s="37"/>
      <c r="H9" s="43"/>
      <c r="I9" s="37"/>
      <c r="J9" s="39" t="s">
        <v>57</v>
      </c>
      <c r="K9" s="43" t="s">
        <v>84</v>
      </c>
    </row>
    <row r="10" spans="1:14" x14ac:dyDescent="0.25">
      <c r="A10" s="34">
        <v>45658</v>
      </c>
      <c r="B10" s="37"/>
      <c r="C10" s="37"/>
      <c r="D10" s="37"/>
      <c r="E10" s="37">
        <f>Historical!G86</f>
        <v>41.307000000000002</v>
      </c>
      <c r="F10" s="37"/>
      <c r="G10" s="37"/>
      <c r="H10" s="43"/>
      <c r="I10" s="37"/>
      <c r="J10" s="39" t="s">
        <v>57</v>
      </c>
      <c r="K10" s="43" t="s">
        <v>84</v>
      </c>
    </row>
    <row r="11" spans="1:14" x14ac:dyDescent="0.25">
      <c r="A11" s="34">
        <v>45709</v>
      </c>
      <c r="B11" s="34">
        <v>45729</v>
      </c>
      <c r="C11" s="35" t="s">
        <v>26</v>
      </c>
      <c r="D11" s="35" t="s">
        <v>26</v>
      </c>
      <c r="E11" s="37">
        <f>Historical!G87</f>
        <v>36.374000000000002</v>
      </c>
      <c r="F11" s="37"/>
      <c r="G11" s="37"/>
      <c r="H11" s="37" t="s">
        <v>82</v>
      </c>
      <c r="I11" s="37" t="s">
        <v>81</v>
      </c>
      <c r="J11" s="39" t="s">
        <v>57</v>
      </c>
      <c r="K11" s="37"/>
    </row>
    <row r="12" spans="1:14" x14ac:dyDescent="0.25">
      <c r="A12" s="34">
        <v>45740</v>
      </c>
      <c r="B12" s="34">
        <v>45757</v>
      </c>
      <c r="C12" s="35" t="s">
        <v>26</v>
      </c>
      <c r="D12" s="35" t="s">
        <v>26</v>
      </c>
      <c r="E12" s="37">
        <f>Historical!G88</f>
        <v>35.368000000000002</v>
      </c>
      <c r="F12" s="37"/>
      <c r="G12" s="37"/>
      <c r="H12" s="37" t="s">
        <v>80</v>
      </c>
      <c r="I12" s="37" t="s">
        <v>81</v>
      </c>
      <c r="J12" s="39" t="s">
        <v>57</v>
      </c>
      <c r="K12" s="37"/>
      <c r="L12" s="40"/>
      <c r="M12" s="41"/>
      <c r="N12" s="41"/>
    </row>
    <row r="13" spans="1:14" x14ac:dyDescent="0.25">
      <c r="A13" s="34">
        <v>45748</v>
      </c>
      <c r="B13" s="37"/>
      <c r="C13" s="37"/>
      <c r="D13" s="37"/>
      <c r="E13" s="37">
        <f>Historical!G89</f>
        <v>30.315000000000001</v>
      </c>
      <c r="F13" s="37"/>
      <c r="G13" s="37"/>
      <c r="H13" s="37"/>
      <c r="I13" s="37"/>
      <c r="J13" s="39" t="s">
        <v>57</v>
      </c>
      <c r="K13" s="37"/>
    </row>
    <row r="14" spans="1:14" x14ac:dyDescent="0.25">
      <c r="E14" s="29">
        <f>SUM(E2:E13)</f>
        <v>351.49</v>
      </c>
      <c r="F14" t="s">
        <v>89</v>
      </c>
    </row>
    <row r="15" spans="1:14" x14ac:dyDescent="0.25">
      <c r="E15" s="29">
        <f>E2</f>
        <v>22.399000000000001</v>
      </c>
      <c r="F15" t="s">
        <v>90</v>
      </c>
    </row>
    <row r="16" spans="1:14" x14ac:dyDescent="0.25">
      <c r="E16">
        <f>SUM(E3:E13)</f>
        <v>329.09100000000001</v>
      </c>
      <c r="F16" t="s">
        <v>91</v>
      </c>
    </row>
    <row r="17" spans="5:6" x14ac:dyDescent="0.25">
      <c r="E17">
        <v>12</v>
      </c>
      <c r="F17" t="s">
        <v>92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Q89"/>
  <sheetViews>
    <sheetView tabSelected="1" topLeftCell="C1" workbookViewId="0">
      <pane ySplit="1" topLeftCell="A62" activePane="bottomLeft" state="frozen"/>
      <selection activeCell="C1" sqref="C1"/>
      <selection pane="bottomLeft" activeCell="F101" sqref="F101"/>
    </sheetView>
  </sheetViews>
  <sheetFormatPr defaultRowHeight="15" x14ac:dyDescent="0.25"/>
  <cols>
    <col min="2" max="2" width="0.42578125" customWidth="1"/>
    <col min="3" max="3" width="10.7109375" bestFit="1" customWidth="1"/>
    <col min="4" max="4" width="20.42578125" customWidth="1"/>
    <col min="5" max="5" width="10.85546875" customWidth="1"/>
    <col min="6" max="6" width="19.5703125" customWidth="1"/>
    <col min="7" max="7" width="13.7109375" customWidth="1"/>
    <col min="8" max="8" width="12.7109375" customWidth="1"/>
    <col min="10" max="10" width="15.5703125" customWidth="1"/>
    <col min="11" max="11" width="13.28515625" customWidth="1"/>
  </cols>
  <sheetData>
    <row r="1" spans="3:13" ht="58.15" customHeight="1" thickBot="1" x14ac:dyDescent="0.3">
      <c r="C1" s="7" t="s">
        <v>17</v>
      </c>
      <c r="D1" s="8" t="s">
        <v>18</v>
      </c>
      <c r="E1" s="8" t="s">
        <v>19</v>
      </c>
      <c r="F1" s="8" t="s">
        <v>20</v>
      </c>
      <c r="G1" s="8" t="s">
        <v>21</v>
      </c>
      <c r="H1" s="8" t="s">
        <v>43</v>
      </c>
      <c r="I1" s="8" t="s">
        <v>22</v>
      </c>
      <c r="J1" s="9" t="s">
        <v>23</v>
      </c>
      <c r="K1" s="9" t="s">
        <v>24</v>
      </c>
    </row>
    <row r="2" spans="3:13" x14ac:dyDescent="0.25">
      <c r="C2" s="10" t="s">
        <v>32</v>
      </c>
      <c r="D2" s="11">
        <v>43133</v>
      </c>
      <c r="E2" s="14" t="s">
        <v>26</v>
      </c>
      <c r="F2" s="14" t="s">
        <v>26</v>
      </c>
      <c r="G2">
        <v>29.53</v>
      </c>
      <c r="J2" t="s">
        <v>34</v>
      </c>
      <c r="K2" t="s">
        <v>27</v>
      </c>
    </row>
    <row r="3" spans="3:13" x14ac:dyDescent="0.25">
      <c r="C3" s="6" t="s">
        <v>30</v>
      </c>
      <c r="D3" s="11">
        <v>43103</v>
      </c>
      <c r="E3" s="14" t="s">
        <v>26</v>
      </c>
      <c r="F3" s="14" t="s">
        <v>26</v>
      </c>
      <c r="G3">
        <v>31.8</v>
      </c>
      <c r="J3" t="s">
        <v>31</v>
      </c>
      <c r="K3" t="s">
        <v>33</v>
      </c>
    </row>
    <row r="4" spans="3:13" x14ac:dyDescent="0.25">
      <c r="C4" t="s">
        <v>28</v>
      </c>
      <c r="D4" s="11">
        <v>43285</v>
      </c>
      <c r="E4" s="14" t="s">
        <v>26</v>
      </c>
      <c r="F4" s="14" t="s">
        <v>26</v>
      </c>
      <c r="G4">
        <v>28.7</v>
      </c>
      <c r="J4" t="s">
        <v>29</v>
      </c>
      <c r="K4" t="s">
        <v>33</v>
      </c>
    </row>
    <row r="5" spans="3:13" x14ac:dyDescent="0.25">
      <c r="C5" t="s">
        <v>35</v>
      </c>
      <c r="D5" s="11">
        <v>43164</v>
      </c>
      <c r="E5" s="14" t="s">
        <v>26</v>
      </c>
      <c r="F5" s="14" t="s">
        <v>26</v>
      </c>
      <c r="G5">
        <v>26.52</v>
      </c>
      <c r="J5" t="s">
        <v>36</v>
      </c>
      <c r="K5" t="s">
        <v>33</v>
      </c>
    </row>
    <row r="6" spans="3:13" x14ac:dyDescent="0.25">
      <c r="C6" t="s">
        <v>37</v>
      </c>
      <c r="D6" s="13" t="s">
        <v>38</v>
      </c>
      <c r="E6" s="14" t="s">
        <v>26</v>
      </c>
      <c r="F6" s="14" t="s">
        <v>26</v>
      </c>
      <c r="G6">
        <v>19.82</v>
      </c>
      <c r="J6" t="s">
        <v>39</v>
      </c>
      <c r="K6" t="s">
        <v>33</v>
      </c>
      <c r="L6" s="17" t="s">
        <v>55</v>
      </c>
      <c r="M6" s="17"/>
    </row>
    <row r="7" spans="3:13" x14ac:dyDescent="0.25">
      <c r="C7" t="s">
        <v>40</v>
      </c>
      <c r="D7" s="13" t="s">
        <v>41</v>
      </c>
      <c r="E7" s="14" t="s">
        <v>26</v>
      </c>
      <c r="F7" s="14" t="s">
        <v>26</v>
      </c>
      <c r="G7">
        <v>19.14</v>
      </c>
      <c r="J7" t="s">
        <v>42</v>
      </c>
      <c r="K7" t="s">
        <v>27</v>
      </c>
      <c r="L7" s="17" t="s">
        <v>55</v>
      </c>
    </row>
    <row r="8" spans="3:13" x14ac:dyDescent="0.25">
      <c r="C8" t="s">
        <v>45</v>
      </c>
      <c r="D8" s="13" t="s">
        <v>46</v>
      </c>
      <c r="E8" s="14" t="s">
        <v>26</v>
      </c>
      <c r="F8" s="14" t="s">
        <v>26</v>
      </c>
      <c r="G8">
        <v>18.25</v>
      </c>
      <c r="J8" t="s">
        <v>39</v>
      </c>
      <c r="K8" t="s">
        <v>27</v>
      </c>
      <c r="L8" s="17" t="s">
        <v>55</v>
      </c>
    </row>
    <row r="9" spans="3:13" x14ac:dyDescent="0.25">
      <c r="C9" s="11">
        <v>43322</v>
      </c>
      <c r="D9" s="11">
        <v>43339</v>
      </c>
      <c r="E9" s="14" t="s">
        <v>26</v>
      </c>
      <c r="F9" s="14" t="s">
        <v>26</v>
      </c>
      <c r="G9">
        <v>19.600000000000001</v>
      </c>
      <c r="J9" t="s">
        <v>48</v>
      </c>
      <c r="K9" t="s">
        <v>47</v>
      </c>
      <c r="L9" s="17" t="s">
        <v>55</v>
      </c>
    </row>
    <row r="10" spans="3:13" x14ac:dyDescent="0.25">
      <c r="C10" s="11">
        <v>43364</v>
      </c>
      <c r="D10" s="11">
        <v>43377</v>
      </c>
      <c r="E10" s="14" t="s">
        <v>26</v>
      </c>
      <c r="F10" s="14" t="s">
        <v>26</v>
      </c>
      <c r="G10">
        <v>23.5</v>
      </c>
      <c r="J10" t="s">
        <v>49</v>
      </c>
      <c r="K10" t="s">
        <v>47</v>
      </c>
      <c r="L10" s="17" t="s">
        <v>55</v>
      </c>
    </row>
    <row r="11" spans="3:13" x14ac:dyDescent="0.25">
      <c r="C11" s="11">
        <v>43402</v>
      </c>
      <c r="D11" s="11">
        <v>43411</v>
      </c>
      <c r="E11" s="14" t="s">
        <v>26</v>
      </c>
      <c r="F11" s="14">
        <v>23</v>
      </c>
      <c r="G11">
        <v>26.5</v>
      </c>
      <c r="J11" t="s">
        <v>39</v>
      </c>
      <c r="K11" t="s">
        <v>47</v>
      </c>
      <c r="L11" s="17" t="s">
        <v>55</v>
      </c>
    </row>
    <row r="12" spans="3:13" x14ac:dyDescent="0.25">
      <c r="C12" s="11">
        <v>43434</v>
      </c>
      <c r="D12" s="11">
        <v>43447</v>
      </c>
      <c r="E12" s="14" t="s">
        <v>26</v>
      </c>
      <c r="F12" s="14" t="s">
        <v>26</v>
      </c>
      <c r="G12">
        <v>27.8</v>
      </c>
      <c r="J12" t="s">
        <v>42</v>
      </c>
      <c r="K12" t="s">
        <v>47</v>
      </c>
      <c r="L12" s="17" t="s">
        <v>55</v>
      </c>
    </row>
    <row r="13" spans="3:13" x14ac:dyDescent="0.25">
      <c r="C13" s="11">
        <v>43453</v>
      </c>
      <c r="D13" s="11">
        <v>43476</v>
      </c>
      <c r="E13" s="14" t="s">
        <v>26</v>
      </c>
      <c r="F13" s="14" t="s">
        <v>26</v>
      </c>
      <c r="G13">
        <v>34.5</v>
      </c>
      <c r="J13" t="s">
        <v>50</v>
      </c>
      <c r="K13" t="s">
        <v>27</v>
      </c>
      <c r="L13" s="17" t="s">
        <v>55</v>
      </c>
    </row>
    <row r="14" spans="3:13" x14ac:dyDescent="0.25">
      <c r="C14" s="11">
        <v>43496</v>
      </c>
      <c r="D14" s="11">
        <v>43504</v>
      </c>
      <c r="E14" s="14">
        <v>6</v>
      </c>
      <c r="F14" s="14" t="s">
        <v>26</v>
      </c>
      <c r="G14">
        <v>40.700000000000003</v>
      </c>
      <c r="J14" t="s">
        <v>39</v>
      </c>
      <c r="K14" t="s">
        <v>27</v>
      </c>
      <c r="L14" s="17" t="s">
        <v>55</v>
      </c>
    </row>
    <row r="15" spans="3:13" x14ac:dyDescent="0.25">
      <c r="C15" s="11">
        <v>43518</v>
      </c>
      <c r="D15" s="11">
        <v>43532</v>
      </c>
      <c r="E15" s="14" t="s">
        <v>26</v>
      </c>
      <c r="F15" s="14" t="s">
        <v>26</v>
      </c>
      <c r="G15">
        <v>31.4</v>
      </c>
      <c r="J15" t="s">
        <v>49</v>
      </c>
      <c r="K15" t="s">
        <v>33</v>
      </c>
      <c r="L15" s="17" t="s">
        <v>55</v>
      </c>
    </row>
    <row r="16" spans="3:13" x14ac:dyDescent="0.25">
      <c r="C16" s="11">
        <v>43553</v>
      </c>
      <c r="D16" s="11">
        <v>43563</v>
      </c>
      <c r="E16" s="14" t="s">
        <v>26</v>
      </c>
      <c r="F16" s="14" t="s">
        <v>26</v>
      </c>
      <c r="G16">
        <v>27.5</v>
      </c>
      <c r="J16" t="s">
        <v>49</v>
      </c>
      <c r="K16" t="s">
        <v>27</v>
      </c>
      <c r="L16" s="17" t="s">
        <v>55</v>
      </c>
    </row>
    <row r="17" spans="3:14" x14ac:dyDescent="0.25">
      <c r="C17" s="11">
        <v>43578</v>
      </c>
      <c r="D17" s="11">
        <v>43594</v>
      </c>
      <c r="E17" s="14" t="s">
        <v>26</v>
      </c>
      <c r="F17" s="14" t="s">
        <v>26</v>
      </c>
      <c r="G17">
        <v>22.2</v>
      </c>
      <c r="J17" t="s">
        <v>51</v>
      </c>
      <c r="K17" t="s">
        <v>33</v>
      </c>
      <c r="L17" s="17">
        <f>SUM(G6:G17)</f>
        <v>310.90999999999997</v>
      </c>
      <c r="M17" t="s">
        <v>52</v>
      </c>
    </row>
    <row r="18" spans="3:14" x14ac:dyDescent="0.25">
      <c r="C18" s="11">
        <v>43607</v>
      </c>
      <c r="D18" s="11">
        <v>43615</v>
      </c>
      <c r="E18" s="14" t="s">
        <v>26</v>
      </c>
      <c r="F18" s="14" t="s">
        <v>26</v>
      </c>
      <c r="G18">
        <v>20.399999999999999</v>
      </c>
      <c r="J18" t="s">
        <v>51</v>
      </c>
      <c r="K18" t="s">
        <v>33</v>
      </c>
      <c r="L18" s="19" t="s">
        <v>57</v>
      </c>
    </row>
    <row r="19" spans="3:14" x14ac:dyDescent="0.25">
      <c r="C19" s="11">
        <v>43640</v>
      </c>
      <c r="D19" s="11">
        <v>43650</v>
      </c>
      <c r="E19" s="14" t="s">
        <v>26</v>
      </c>
      <c r="F19" s="14">
        <v>2</v>
      </c>
      <c r="G19">
        <v>17.8</v>
      </c>
      <c r="J19" s="16" t="s">
        <v>42</v>
      </c>
      <c r="K19" t="s">
        <v>27</v>
      </c>
      <c r="L19" s="19" t="s">
        <v>57</v>
      </c>
    </row>
    <row r="20" spans="3:14" x14ac:dyDescent="0.25">
      <c r="C20" s="11">
        <v>43672</v>
      </c>
      <c r="D20" s="11">
        <v>43679</v>
      </c>
      <c r="E20" s="14" t="s">
        <v>26</v>
      </c>
      <c r="F20" s="14" t="s">
        <v>26</v>
      </c>
      <c r="G20">
        <v>19.100000000000001</v>
      </c>
      <c r="J20" s="16" t="s">
        <v>42</v>
      </c>
      <c r="K20" t="s">
        <v>33</v>
      </c>
      <c r="L20" s="19" t="s">
        <v>57</v>
      </c>
    </row>
    <row r="21" spans="3:14" x14ac:dyDescent="0.25">
      <c r="C21" s="11">
        <v>43703</v>
      </c>
      <c r="D21" s="11">
        <v>43711</v>
      </c>
      <c r="E21" s="14" t="s">
        <v>26</v>
      </c>
      <c r="F21" s="14">
        <v>9</v>
      </c>
      <c r="G21">
        <v>21.8</v>
      </c>
      <c r="J21" t="s">
        <v>54</v>
      </c>
      <c r="K21" t="s">
        <v>27</v>
      </c>
      <c r="L21" s="19" t="s">
        <v>57</v>
      </c>
    </row>
    <row r="22" spans="3:14" x14ac:dyDescent="0.25">
      <c r="C22" s="11">
        <v>43714</v>
      </c>
      <c r="D22" s="11">
        <v>43727</v>
      </c>
      <c r="E22" s="20">
        <v>10</v>
      </c>
      <c r="F22" s="14" t="s">
        <v>26</v>
      </c>
      <c r="G22">
        <v>20.2</v>
      </c>
      <c r="J22" t="s">
        <v>42</v>
      </c>
      <c r="K22" t="s">
        <v>27</v>
      </c>
      <c r="L22" s="19" t="s">
        <v>57</v>
      </c>
    </row>
    <row r="23" spans="3:14" x14ac:dyDescent="0.25">
      <c r="C23" s="11">
        <v>43756</v>
      </c>
      <c r="D23" s="11">
        <v>43762</v>
      </c>
      <c r="E23" s="14" t="s">
        <v>26</v>
      </c>
      <c r="F23" s="14" t="s">
        <v>26</v>
      </c>
      <c r="G23">
        <v>29.2</v>
      </c>
      <c r="J23" t="s">
        <v>42</v>
      </c>
      <c r="K23" t="s">
        <v>33</v>
      </c>
      <c r="L23" s="19" t="s">
        <v>57</v>
      </c>
    </row>
    <row r="24" spans="3:14" x14ac:dyDescent="0.25">
      <c r="C24" s="11">
        <v>43794</v>
      </c>
      <c r="D24" s="11">
        <v>43809</v>
      </c>
      <c r="E24" s="14" t="s">
        <v>26</v>
      </c>
      <c r="F24" s="14" t="s">
        <v>26</v>
      </c>
      <c r="G24">
        <v>30.5</v>
      </c>
      <c r="J24" t="s">
        <v>42</v>
      </c>
      <c r="K24" t="s">
        <v>47</v>
      </c>
      <c r="L24" s="19" t="s">
        <v>57</v>
      </c>
    </row>
    <row r="25" spans="3:14" x14ac:dyDescent="0.25">
      <c r="C25" s="11">
        <v>43817</v>
      </c>
      <c r="D25" s="11">
        <v>43840</v>
      </c>
      <c r="E25" s="14" t="s">
        <v>26</v>
      </c>
      <c r="F25" s="14">
        <v>4</v>
      </c>
      <c r="G25">
        <v>40.799999999999997</v>
      </c>
      <c r="J25" t="s">
        <v>58</v>
      </c>
      <c r="K25" t="s">
        <v>33</v>
      </c>
      <c r="L25" s="19" t="s">
        <v>57</v>
      </c>
    </row>
    <row r="26" spans="3:14" x14ac:dyDescent="0.25">
      <c r="C26" s="11">
        <v>43859</v>
      </c>
      <c r="D26" s="11">
        <v>43868</v>
      </c>
      <c r="E26" s="14" t="s">
        <v>26</v>
      </c>
      <c r="F26" s="14" t="s">
        <v>26</v>
      </c>
      <c r="G26">
        <v>37.6</v>
      </c>
      <c r="J26" t="s">
        <v>49</v>
      </c>
      <c r="K26" t="s">
        <v>59</v>
      </c>
      <c r="L26" s="19" t="s">
        <v>57</v>
      </c>
      <c r="N26">
        <f>SUM(G18:G26)</f>
        <v>237.4</v>
      </c>
    </row>
    <row r="27" spans="3:14" x14ac:dyDescent="0.25">
      <c r="C27" s="11">
        <v>43882</v>
      </c>
      <c r="D27" s="11">
        <v>43893</v>
      </c>
      <c r="E27" s="14" t="s">
        <v>26</v>
      </c>
      <c r="F27" s="14" t="s">
        <v>26</v>
      </c>
      <c r="G27">
        <v>28.9</v>
      </c>
      <c r="J27" t="s">
        <v>42</v>
      </c>
      <c r="K27" t="s">
        <v>27</v>
      </c>
      <c r="L27" s="17" t="s">
        <v>55</v>
      </c>
    </row>
    <row r="28" spans="3:14" x14ac:dyDescent="0.25">
      <c r="C28" s="11">
        <v>43920</v>
      </c>
      <c r="D28" s="11">
        <v>43938</v>
      </c>
      <c r="E28" s="14" t="s">
        <v>26</v>
      </c>
      <c r="F28" s="14" t="s">
        <v>26</v>
      </c>
      <c r="G28">
        <v>24.5</v>
      </c>
      <c r="J28" t="s">
        <v>39</v>
      </c>
      <c r="K28" t="s">
        <v>27</v>
      </c>
      <c r="L28" s="17" t="s">
        <v>55</v>
      </c>
    </row>
    <row r="29" spans="3:14" x14ac:dyDescent="0.25">
      <c r="C29" s="11">
        <v>43948</v>
      </c>
      <c r="D29" s="11">
        <v>43963</v>
      </c>
      <c r="E29" s="14" t="s">
        <v>26</v>
      </c>
      <c r="F29" s="14" t="s">
        <v>26</v>
      </c>
      <c r="G29">
        <v>17.399999999999999</v>
      </c>
      <c r="J29" t="s">
        <v>29</v>
      </c>
      <c r="K29" t="s">
        <v>33</v>
      </c>
      <c r="L29" s="17" t="s">
        <v>55</v>
      </c>
    </row>
    <row r="30" spans="3:14" x14ac:dyDescent="0.25">
      <c r="C30" s="11">
        <v>43979</v>
      </c>
      <c r="D30" s="11">
        <v>43991</v>
      </c>
      <c r="E30" s="14" t="s">
        <v>26</v>
      </c>
      <c r="F30" s="14" t="s">
        <v>26</v>
      </c>
      <c r="G30">
        <v>17</v>
      </c>
      <c r="J30" t="s">
        <v>50</v>
      </c>
      <c r="K30" t="s">
        <v>33</v>
      </c>
      <c r="L30" s="17" t="s">
        <v>55</v>
      </c>
    </row>
    <row r="31" spans="3:14" x14ac:dyDescent="0.25">
      <c r="C31" s="11">
        <v>44008</v>
      </c>
      <c r="D31" s="11">
        <v>44016</v>
      </c>
      <c r="E31" s="14" t="s">
        <v>26</v>
      </c>
      <c r="F31" s="14">
        <v>2</v>
      </c>
      <c r="G31">
        <v>15.6</v>
      </c>
      <c r="J31" t="s">
        <v>42</v>
      </c>
      <c r="K31" t="s">
        <v>27</v>
      </c>
      <c r="L31" s="17" t="s">
        <v>55</v>
      </c>
    </row>
    <row r="32" spans="3:14" x14ac:dyDescent="0.25">
      <c r="C32" s="11">
        <v>44043</v>
      </c>
      <c r="D32" s="11">
        <v>44061</v>
      </c>
      <c r="E32" s="14" t="s">
        <v>26</v>
      </c>
      <c r="F32" s="14" t="s">
        <v>26</v>
      </c>
      <c r="G32">
        <v>20.6</v>
      </c>
      <c r="J32" t="s">
        <v>62</v>
      </c>
      <c r="K32" t="s">
        <v>47</v>
      </c>
      <c r="L32" s="17" t="s">
        <v>55</v>
      </c>
    </row>
    <row r="33" spans="3:17" x14ac:dyDescent="0.25">
      <c r="C33" s="11">
        <v>44064</v>
      </c>
      <c r="D33" s="11">
        <v>44088</v>
      </c>
      <c r="E33" s="14" t="s">
        <v>26</v>
      </c>
      <c r="F33" s="14">
        <v>4</v>
      </c>
      <c r="G33">
        <v>18.600000000000001</v>
      </c>
      <c r="J33" t="s">
        <v>50</v>
      </c>
      <c r="K33" t="s">
        <v>33</v>
      </c>
      <c r="L33" s="17" t="s">
        <v>55</v>
      </c>
    </row>
    <row r="34" spans="3:17" x14ac:dyDescent="0.25">
      <c r="C34" s="11">
        <v>44103</v>
      </c>
      <c r="D34" s="11">
        <v>44120</v>
      </c>
      <c r="E34" s="14" t="s">
        <v>26</v>
      </c>
      <c r="F34" s="14" t="s">
        <v>26</v>
      </c>
      <c r="G34">
        <v>16.600000000000001</v>
      </c>
      <c r="J34" t="s">
        <v>42</v>
      </c>
      <c r="K34" t="s">
        <v>27</v>
      </c>
      <c r="L34" s="17" t="s">
        <v>55</v>
      </c>
    </row>
    <row r="35" spans="3:17" x14ac:dyDescent="0.25">
      <c r="C35" s="11">
        <v>44131</v>
      </c>
      <c r="D35" s="11">
        <v>44512</v>
      </c>
      <c r="E35" s="14" t="s">
        <v>26</v>
      </c>
      <c r="F35" s="14" t="s">
        <v>26</v>
      </c>
      <c r="G35">
        <v>20.3</v>
      </c>
      <c r="J35" t="s">
        <v>64</v>
      </c>
      <c r="K35" t="s">
        <v>27</v>
      </c>
      <c r="L35" s="17" t="s">
        <v>55</v>
      </c>
    </row>
    <row r="36" spans="3:17" x14ac:dyDescent="0.25">
      <c r="C36" s="11">
        <v>44154</v>
      </c>
      <c r="D36" s="11">
        <v>44168</v>
      </c>
      <c r="E36" s="14" t="s">
        <v>26</v>
      </c>
      <c r="F36" s="14">
        <v>5</v>
      </c>
      <c r="G36">
        <v>21.1</v>
      </c>
      <c r="J36" t="s">
        <v>64</v>
      </c>
      <c r="K36" t="s">
        <v>47</v>
      </c>
      <c r="L36" s="17" t="s">
        <v>55</v>
      </c>
    </row>
    <row r="37" spans="3:17" x14ac:dyDescent="0.25">
      <c r="C37" s="11">
        <v>44175</v>
      </c>
      <c r="D37" s="11">
        <v>44203</v>
      </c>
      <c r="E37" s="14" t="s">
        <v>26</v>
      </c>
      <c r="F37" s="14" t="s">
        <v>26</v>
      </c>
      <c r="G37">
        <v>29.6</v>
      </c>
      <c r="J37" t="s">
        <v>64</v>
      </c>
      <c r="K37" t="s">
        <v>33</v>
      </c>
      <c r="L37" s="17" t="s">
        <v>55</v>
      </c>
    </row>
    <row r="38" spans="3:17" x14ac:dyDescent="0.25">
      <c r="C38" s="11">
        <v>44218</v>
      </c>
      <c r="D38" s="11">
        <v>44249</v>
      </c>
      <c r="E38" s="14" t="s">
        <v>26</v>
      </c>
      <c r="F38" s="14">
        <v>4</v>
      </c>
      <c r="G38">
        <v>31.8</v>
      </c>
      <c r="J38" t="s">
        <v>42</v>
      </c>
      <c r="K38" t="s">
        <v>33</v>
      </c>
      <c r="L38" s="17" t="s">
        <v>55</v>
      </c>
    </row>
    <row r="39" spans="3:17" x14ac:dyDescent="0.25">
      <c r="C39" s="11">
        <v>44251</v>
      </c>
      <c r="D39" s="11">
        <v>44281</v>
      </c>
      <c r="E39" s="14" t="s">
        <v>26</v>
      </c>
      <c r="F39" s="14">
        <v>5</v>
      </c>
      <c r="G39">
        <v>20</v>
      </c>
      <c r="J39" t="s">
        <v>42</v>
      </c>
      <c r="K39" t="s">
        <v>33</v>
      </c>
      <c r="L39" s="17" t="s">
        <v>55</v>
      </c>
    </row>
    <row r="40" spans="3:17" x14ac:dyDescent="0.25">
      <c r="C40" s="11">
        <v>44281</v>
      </c>
      <c r="D40" s="11">
        <v>44300</v>
      </c>
      <c r="E40" s="14" t="s">
        <v>26</v>
      </c>
      <c r="F40" s="14" t="s">
        <v>26</v>
      </c>
      <c r="G40">
        <v>22.1</v>
      </c>
      <c r="J40" t="s">
        <v>49</v>
      </c>
      <c r="K40" t="s">
        <v>65</v>
      </c>
      <c r="L40" s="17" t="s">
        <v>55</v>
      </c>
    </row>
    <row r="41" spans="3:17" x14ac:dyDescent="0.25">
      <c r="C41" s="11">
        <v>44309</v>
      </c>
      <c r="D41" s="11">
        <v>44328</v>
      </c>
      <c r="E41" s="14" t="s">
        <v>26</v>
      </c>
      <c r="F41" s="14" t="s">
        <v>26</v>
      </c>
      <c r="G41">
        <v>19.899999999999999</v>
      </c>
      <c r="J41" t="s">
        <v>51</v>
      </c>
      <c r="K41" t="s">
        <v>59</v>
      </c>
      <c r="L41" s="17" t="s">
        <v>55</v>
      </c>
      <c r="N41">
        <f>SUM(G30:G41)</f>
        <v>253.20000000000002</v>
      </c>
    </row>
    <row r="42" spans="3:17" x14ac:dyDescent="0.25">
      <c r="C42" s="11">
        <v>44344</v>
      </c>
      <c r="D42" s="11">
        <v>44365</v>
      </c>
      <c r="E42" s="14" t="s">
        <v>26</v>
      </c>
      <c r="F42" s="14" t="s">
        <v>26</v>
      </c>
      <c r="G42">
        <v>20.7</v>
      </c>
      <c r="J42" t="s">
        <v>42</v>
      </c>
      <c r="K42" t="s">
        <v>27</v>
      </c>
      <c r="L42" s="17" t="s">
        <v>55</v>
      </c>
    </row>
    <row r="43" spans="3:17" x14ac:dyDescent="0.25">
      <c r="C43" s="11">
        <v>44376</v>
      </c>
      <c r="D43" s="11">
        <v>44391</v>
      </c>
      <c r="E43" s="14" t="s">
        <v>26</v>
      </c>
      <c r="F43" s="14" t="s">
        <v>26</v>
      </c>
      <c r="G43">
        <v>18.100000000000001</v>
      </c>
      <c r="J43" t="s">
        <v>42</v>
      </c>
      <c r="K43" t="s">
        <v>33</v>
      </c>
      <c r="L43" s="19" t="s">
        <v>57</v>
      </c>
      <c r="N43" t="s">
        <v>66</v>
      </c>
      <c r="Q43" s="17">
        <f>SUM(G41:G42)</f>
        <v>40.599999999999994</v>
      </c>
    </row>
    <row r="44" spans="3:17" x14ac:dyDescent="0.25">
      <c r="C44" s="11">
        <v>44403</v>
      </c>
      <c r="D44" s="11">
        <v>44425</v>
      </c>
      <c r="E44" s="14" t="s">
        <v>26</v>
      </c>
      <c r="F44" s="14" t="s">
        <v>26</v>
      </c>
      <c r="G44">
        <v>18.739999999999998</v>
      </c>
      <c r="J44" t="s">
        <v>62</v>
      </c>
      <c r="K44" t="s">
        <v>59</v>
      </c>
      <c r="L44" s="19" t="s">
        <v>57</v>
      </c>
    </row>
    <row r="45" spans="3:17" x14ac:dyDescent="0.25">
      <c r="C45" s="11">
        <v>44429</v>
      </c>
      <c r="D45" s="11">
        <v>44459</v>
      </c>
      <c r="E45" s="14" t="s">
        <v>26</v>
      </c>
      <c r="F45" s="14" t="s">
        <v>26</v>
      </c>
      <c r="G45">
        <v>19.559999999999999</v>
      </c>
      <c r="J45" t="s">
        <v>49</v>
      </c>
      <c r="K45" t="s">
        <v>47</v>
      </c>
      <c r="L45" s="19" t="s">
        <v>57</v>
      </c>
      <c r="N45" t="s">
        <v>67</v>
      </c>
    </row>
    <row r="46" spans="3:17" x14ac:dyDescent="0.25">
      <c r="C46" s="11">
        <v>44469</v>
      </c>
      <c r="D46" s="11">
        <v>44483</v>
      </c>
      <c r="E46" s="14" t="s">
        <v>26</v>
      </c>
      <c r="F46" s="14">
        <v>2</v>
      </c>
      <c r="G46">
        <v>20.260000000000002</v>
      </c>
      <c r="J46" t="s">
        <v>49</v>
      </c>
      <c r="K46" t="s">
        <v>27</v>
      </c>
      <c r="L46" s="19" t="s">
        <v>57</v>
      </c>
      <c r="N46" t="s">
        <v>68</v>
      </c>
    </row>
    <row r="47" spans="3:17" x14ac:dyDescent="0.25">
      <c r="C47" s="11">
        <v>44498</v>
      </c>
      <c r="D47" s="11">
        <v>44509</v>
      </c>
      <c r="E47" s="14" t="s">
        <v>26</v>
      </c>
      <c r="F47" s="14">
        <v>2</v>
      </c>
      <c r="G47">
        <v>18.7</v>
      </c>
      <c r="J47" t="s">
        <v>39</v>
      </c>
      <c r="K47" t="s">
        <v>47</v>
      </c>
      <c r="L47" s="19" t="s">
        <v>57</v>
      </c>
    </row>
    <row r="48" spans="3:17" x14ac:dyDescent="0.25">
      <c r="C48" s="11">
        <v>44539</v>
      </c>
      <c r="D48" s="11">
        <v>44552</v>
      </c>
      <c r="E48" s="14" t="s">
        <v>26</v>
      </c>
      <c r="F48" s="14" t="s">
        <v>26</v>
      </c>
      <c r="G48">
        <v>18.37</v>
      </c>
      <c r="J48" t="s">
        <v>42</v>
      </c>
      <c r="K48" t="s">
        <v>47</v>
      </c>
      <c r="L48" s="19" t="s">
        <v>57</v>
      </c>
    </row>
    <row r="49" spans="3:14" x14ac:dyDescent="0.25">
      <c r="C49" s="11">
        <v>44550</v>
      </c>
      <c r="D49" s="11">
        <v>44585</v>
      </c>
      <c r="E49" s="14" t="s">
        <v>26</v>
      </c>
      <c r="F49" s="14" t="s">
        <v>26</v>
      </c>
      <c r="G49">
        <v>23.28</v>
      </c>
      <c r="J49" t="s">
        <v>39</v>
      </c>
      <c r="K49" t="s">
        <v>47</v>
      </c>
      <c r="L49" s="19" t="s">
        <v>57</v>
      </c>
    </row>
    <row r="50" spans="3:14" x14ac:dyDescent="0.25">
      <c r="C50" s="24">
        <v>44589</v>
      </c>
      <c r="D50" s="11">
        <v>44624</v>
      </c>
      <c r="E50" s="14" t="s">
        <v>26</v>
      </c>
      <c r="F50" s="14" t="s">
        <v>26</v>
      </c>
      <c r="G50">
        <v>24.36</v>
      </c>
      <c r="J50" t="s">
        <v>54</v>
      </c>
      <c r="K50" t="s">
        <v>27</v>
      </c>
      <c r="L50" s="19" t="s">
        <v>57</v>
      </c>
    </row>
    <row r="51" spans="3:14" x14ac:dyDescent="0.25">
      <c r="C51" s="11">
        <v>44622</v>
      </c>
      <c r="D51" s="11">
        <v>44658</v>
      </c>
      <c r="E51" s="14">
        <v>3</v>
      </c>
      <c r="F51" s="14" t="s">
        <v>26</v>
      </c>
      <c r="G51">
        <v>23.11</v>
      </c>
      <c r="J51" t="s">
        <v>39</v>
      </c>
      <c r="K51" t="s">
        <v>27</v>
      </c>
      <c r="L51" s="19" t="s">
        <v>57</v>
      </c>
    </row>
    <row r="52" spans="3:14" x14ac:dyDescent="0.25">
      <c r="C52" s="11">
        <v>44642</v>
      </c>
      <c r="D52" s="11">
        <v>44658</v>
      </c>
      <c r="E52" s="14" t="s">
        <v>26</v>
      </c>
      <c r="F52" s="14" t="s">
        <v>26</v>
      </c>
      <c r="G52">
        <v>34.340000000000003</v>
      </c>
      <c r="J52" t="s">
        <v>50</v>
      </c>
      <c r="K52" t="s">
        <v>47</v>
      </c>
      <c r="L52" s="19" t="s">
        <v>57</v>
      </c>
    </row>
    <row r="53" spans="3:14" x14ac:dyDescent="0.25">
      <c r="C53" s="11">
        <v>44680</v>
      </c>
      <c r="D53" s="11">
        <v>44701</v>
      </c>
      <c r="E53" s="14" t="s">
        <v>26</v>
      </c>
      <c r="F53" s="14" t="s">
        <v>26</v>
      </c>
      <c r="G53">
        <v>19.760000000000002</v>
      </c>
      <c r="J53" t="s">
        <v>64</v>
      </c>
      <c r="K53" t="s">
        <v>33</v>
      </c>
      <c r="L53" s="19" t="s">
        <v>57</v>
      </c>
      <c r="N53" s="25">
        <f>SUM(G43:G53)</f>
        <v>238.58</v>
      </c>
    </row>
    <row r="54" spans="3:14" x14ac:dyDescent="0.25">
      <c r="C54" s="11">
        <v>44707</v>
      </c>
      <c r="D54" s="11">
        <v>44720</v>
      </c>
      <c r="E54" s="14" t="s">
        <v>26</v>
      </c>
      <c r="F54" s="14" t="s">
        <v>26</v>
      </c>
      <c r="G54">
        <v>20.59</v>
      </c>
      <c r="J54" t="s">
        <v>39</v>
      </c>
      <c r="K54" t="s">
        <v>33</v>
      </c>
      <c r="L54" s="19" t="s">
        <v>57</v>
      </c>
    </row>
    <row r="55" spans="3:14" x14ac:dyDescent="0.25">
      <c r="C55" s="11">
        <v>44733</v>
      </c>
      <c r="D55" s="11">
        <v>44742</v>
      </c>
      <c r="E55" s="14" t="s">
        <v>26</v>
      </c>
      <c r="F55" s="14" t="s">
        <v>26</v>
      </c>
      <c r="G55">
        <v>19.88</v>
      </c>
      <c r="J55" t="s">
        <v>49</v>
      </c>
      <c r="K55" t="s">
        <v>47</v>
      </c>
      <c r="L55" s="19" t="s">
        <v>57</v>
      </c>
    </row>
    <row r="56" spans="3:14" x14ac:dyDescent="0.25">
      <c r="C56" s="11">
        <v>44770</v>
      </c>
      <c r="D56" s="11">
        <v>44782</v>
      </c>
      <c r="E56" s="14" t="s">
        <v>26</v>
      </c>
      <c r="F56" s="14" t="s">
        <v>26</v>
      </c>
      <c r="G56">
        <v>18.309999999999999</v>
      </c>
      <c r="J56" t="s">
        <v>64</v>
      </c>
      <c r="K56" t="s">
        <v>27</v>
      </c>
      <c r="L56" s="19" t="s">
        <v>57</v>
      </c>
    </row>
    <row r="57" spans="3:14" x14ac:dyDescent="0.25">
      <c r="C57" s="11">
        <v>44804</v>
      </c>
      <c r="D57" s="11">
        <v>44811</v>
      </c>
      <c r="E57" s="14">
        <v>16</v>
      </c>
      <c r="F57" s="14">
        <v>2</v>
      </c>
      <c r="G57">
        <v>18.75</v>
      </c>
      <c r="J57" t="s">
        <v>39</v>
      </c>
      <c r="K57" t="s">
        <v>27</v>
      </c>
      <c r="L57" s="19" t="s">
        <v>57</v>
      </c>
      <c r="N57" t="s">
        <v>67</v>
      </c>
    </row>
    <row r="58" spans="3:14" x14ac:dyDescent="0.25">
      <c r="C58" s="11">
        <v>44830</v>
      </c>
      <c r="D58" s="11">
        <v>44847</v>
      </c>
      <c r="E58" s="14" t="s">
        <v>26</v>
      </c>
      <c r="F58" s="14" t="s">
        <v>26</v>
      </c>
      <c r="G58">
        <v>17.7</v>
      </c>
      <c r="J58" t="s">
        <v>39</v>
      </c>
      <c r="K58" t="s">
        <v>47</v>
      </c>
      <c r="L58" s="19" t="s">
        <v>57</v>
      </c>
    </row>
    <row r="59" spans="3:14" x14ac:dyDescent="0.25">
      <c r="C59" s="11">
        <v>44854</v>
      </c>
      <c r="D59" s="11">
        <v>44867</v>
      </c>
      <c r="E59" s="14" t="s">
        <v>26</v>
      </c>
      <c r="F59" s="14" t="s">
        <v>26</v>
      </c>
      <c r="G59">
        <v>18.399999999999999</v>
      </c>
      <c r="J59" t="s">
        <v>64</v>
      </c>
      <c r="K59" t="s">
        <v>47</v>
      </c>
      <c r="L59" s="19" t="s">
        <v>57</v>
      </c>
    </row>
    <row r="60" spans="3:14" x14ac:dyDescent="0.25">
      <c r="C60" s="11">
        <v>44889</v>
      </c>
      <c r="D60" s="11">
        <v>44897</v>
      </c>
      <c r="E60" s="14">
        <v>7</v>
      </c>
      <c r="F60" s="14" t="s">
        <v>26</v>
      </c>
      <c r="G60">
        <v>18.8</v>
      </c>
      <c r="J60" t="s">
        <v>64</v>
      </c>
      <c r="K60" t="s">
        <v>27</v>
      </c>
      <c r="L60" s="19" t="s">
        <v>57</v>
      </c>
    </row>
    <row r="61" spans="3:14" x14ac:dyDescent="0.25">
      <c r="C61" s="11">
        <v>44910</v>
      </c>
      <c r="D61" s="11">
        <v>44946</v>
      </c>
      <c r="E61" s="14" t="s">
        <v>26</v>
      </c>
      <c r="F61" s="14" t="s">
        <v>26</v>
      </c>
      <c r="G61">
        <v>27.4</v>
      </c>
      <c r="J61" t="s">
        <v>29</v>
      </c>
      <c r="K61" t="s">
        <v>33</v>
      </c>
      <c r="L61" s="19" t="s">
        <v>57</v>
      </c>
    </row>
    <row r="62" spans="3:14" x14ac:dyDescent="0.25">
      <c r="C62" s="11">
        <v>44956</v>
      </c>
      <c r="D62" s="11">
        <v>44965</v>
      </c>
      <c r="E62" s="14" t="s">
        <v>26</v>
      </c>
      <c r="F62" s="14">
        <v>5</v>
      </c>
      <c r="G62">
        <v>31.4</v>
      </c>
      <c r="J62" t="s">
        <v>42</v>
      </c>
      <c r="K62" t="s">
        <v>47</v>
      </c>
      <c r="L62" s="19" t="s">
        <v>57</v>
      </c>
      <c r="N62" s="27">
        <f>SUM(G54:G62)</f>
        <v>191.23000000000002</v>
      </c>
    </row>
    <row r="63" spans="3:14" x14ac:dyDescent="0.25">
      <c r="C63" s="11">
        <v>44988</v>
      </c>
      <c r="D63" s="11">
        <v>45006</v>
      </c>
      <c r="E63" s="14" t="s">
        <v>26</v>
      </c>
      <c r="F63" s="14" t="s">
        <v>26</v>
      </c>
      <c r="G63">
        <v>29.6</v>
      </c>
      <c r="J63" t="s">
        <v>49</v>
      </c>
      <c r="K63" t="s">
        <v>47</v>
      </c>
      <c r="L63" s="17" t="s">
        <v>55</v>
      </c>
      <c r="N63" t="s">
        <v>73</v>
      </c>
    </row>
    <row r="64" spans="3:14" x14ac:dyDescent="0.25">
      <c r="C64" s="11">
        <v>45012</v>
      </c>
      <c r="D64" s="11">
        <v>45030</v>
      </c>
      <c r="E64" s="14" t="s">
        <v>26</v>
      </c>
      <c r="F64" s="14" t="s">
        <v>26</v>
      </c>
      <c r="G64">
        <v>26.3</v>
      </c>
      <c r="J64" t="s">
        <v>42</v>
      </c>
      <c r="K64" t="s">
        <v>27</v>
      </c>
      <c r="L64" s="17" t="s">
        <v>55</v>
      </c>
    </row>
    <row r="65" spans="3:16" x14ac:dyDescent="0.25">
      <c r="C65" s="11">
        <v>45044</v>
      </c>
      <c r="D65" s="11">
        <v>45058</v>
      </c>
      <c r="E65" s="14" t="s">
        <v>26</v>
      </c>
      <c r="F65" s="14" t="s">
        <v>26</v>
      </c>
      <c r="G65">
        <v>19.100000000000001</v>
      </c>
      <c r="J65" t="s">
        <v>39</v>
      </c>
      <c r="K65" t="s">
        <v>27</v>
      </c>
      <c r="L65" s="17" t="s">
        <v>55</v>
      </c>
      <c r="N65" s="17">
        <f>SUM(G63:G65)</f>
        <v>75</v>
      </c>
      <c r="O65" s="3">
        <f>SUM(N62:N65)</f>
        <v>266.23</v>
      </c>
      <c r="P65" t="s">
        <v>14</v>
      </c>
    </row>
    <row r="66" spans="3:16" x14ac:dyDescent="0.25">
      <c r="C66" s="11">
        <v>45069</v>
      </c>
      <c r="D66" s="11">
        <v>45078</v>
      </c>
      <c r="E66" s="14" t="s">
        <v>26</v>
      </c>
      <c r="F66" s="14" t="s">
        <v>26</v>
      </c>
      <c r="G66" s="5">
        <v>19</v>
      </c>
      <c r="J66" t="s">
        <v>64</v>
      </c>
      <c r="K66" t="s">
        <v>27</v>
      </c>
      <c r="L66" s="17" t="s">
        <v>55</v>
      </c>
    </row>
    <row r="67" spans="3:16" x14ac:dyDescent="0.25">
      <c r="C67" s="11">
        <v>45105</v>
      </c>
      <c r="D67" s="11">
        <v>45113</v>
      </c>
      <c r="E67" s="14" t="s">
        <v>26</v>
      </c>
      <c r="F67" s="14">
        <v>2</v>
      </c>
      <c r="G67">
        <v>16.7</v>
      </c>
      <c r="J67" t="s">
        <v>39</v>
      </c>
      <c r="K67" t="s">
        <v>33</v>
      </c>
      <c r="L67" s="17" t="s">
        <v>55</v>
      </c>
    </row>
    <row r="68" spans="3:16" x14ac:dyDescent="0.25">
      <c r="C68" s="11">
        <v>45133</v>
      </c>
      <c r="D68" s="11">
        <v>45149</v>
      </c>
      <c r="E68" s="14">
        <v>5</v>
      </c>
      <c r="F68" s="14" t="s">
        <v>26</v>
      </c>
      <c r="G68">
        <v>18.7</v>
      </c>
      <c r="J68" t="s">
        <v>39</v>
      </c>
      <c r="K68" t="s">
        <v>33</v>
      </c>
      <c r="L68" s="17" t="s">
        <v>55</v>
      </c>
    </row>
    <row r="69" spans="3:16" x14ac:dyDescent="0.25">
      <c r="C69" s="11">
        <v>45169</v>
      </c>
      <c r="D69" s="11">
        <v>45187</v>
      </c>
      <c r="E69" s="14" t="s">
        <v>26</v>
      </c>
      <c r="F69" s="14" t="s">
        <v>26</v>
      </c>
      <c r="G69" s="5">
        <v>19</v>
      </c>
      <c r="J69" t="s">
        <v>74</v>
      </c>
      <c r="K69" t="s">
        <v>27</v>
      </c>
      <c r="L69" s="17" t="s">
        <v>55</v>
      </c>
    </row>
    <row r="70" spans="3:16" x14ac:dyDescent="0.25">
      <c r="C70" s="11">
        <v>45194</v>
      </c>
      <c r="D70" s="11">
        <v>45224</v>
      </c>
      <c r="E70" s="20">
        <v>7</v>
      </c>
      <c r="F70" s="14" t="s">
        <v>26</v>
      </c>
      <c r="G70">
        <v>24.8</v>
      </c>
      <c r="J70" t="s">
        <v>51</v>
      </c>
      <c r="K70" t="s">
        <v>27</v>
      </c>
      <c r="L70" s="17" t="s">
        <v>55</v>
      </c>
      <c r="N70" t="s">
        <v>75</v>
      </c>
    </row>
    <row r="71" spans="3:16" x14ac:dyDescent="0.25">
      <c r="C71" s="11">
        <v>45230</v>
      </c>
      <c r="D71" s="11">
        <v>45257</v>
      </c>
      <c r="E71" s="14" t="s">
        <v>26</v>
      </c>
      <c r="F71" s="14" t="s">
        <v>26</v>
      </c>
      <c r="G71">
        <v>26</v>
      </c>
      <c r="J71" t="s">
        <v>62</v>
      </c>
      <c r="K71" t="s">
        <v>27</v>
      </c>
      <c r="L71" s="17" t="s">
        <v>55</v>
      </c>
      <c r="N71" t="s">
        <v>78</v>
      </c>
    </row>
    <row r="72" spans="3:16" x14ac:dyDescent="0.25">
      <c r="C72" s="11">
        <v>45259</v>
      </c>
      <c r="D72" s="11">
        <v>45274</v>
      </c>
      <c r="E72" s="14" t="s">
        <v>26</v>
      </c>
      <c r="F72" s="14">
        <v>2</v>
      </c>
      <c r="G72">
        <v>27</v>
      </c>
      <c r="J72" t="s">
        <v>42</v>
      </c>
      <c r="K72" t="s">
        <v>33</v>
      </c>
      <c r="L72" s="17" t="s">
        <v>55</v>
      </c>
    </row>
    <row r="73" spans="3:16" x14ac:dyDescent="0.25">
      <c r="C73" s="11">
        <v>45266</v>
      </c>
      <c r="D73" s="11">
        <v>45281</v>
      </c>
      <c r="E73" s="14" t="s">
        <v>26</v>
      </c>
      <c r="F73" s="14" t="s">
        <v>26</v>
      </c>
      <c r="G73">
        <v>23</v>
      </c>
      <c r="J73" t="s">
        <v>49</v>
      </c>
      <c r="K73" t="s">
        <v>33</v>
      </c>
      <c r="L73" s="17" t="s">
        <v>55</v>
      </c>
    </row>
    <row r="74" spans="3:16" x14ac:dyDescent="0.25">
      <c r="C74" s="11">
        <v>45315</v>
      </c>
      <c r="D74" s="11">
        <v>45336</v>
      </c>
      <c r="E74" s="14" t="s">
        <v>26</v>
      </c>
      <c r="F74" s="14" t="s">
        <v>26</v>
      </c>
      <c r="G74">
        <v>23</v>
      </c>
      <c r="J74" t="s">
        <v>49</v>
      </c>
      <c r="K74" t="s">
        <v>27</v>
      </c>
      <c r="L74" s="17" t="s">
        <v>55</v>
      </c>
    </row>
    <row r="75" spans="3:16" x14ac:dyDescent="0.25">
      <c r="C75" s="11">
        <v>45337</v>
      </c>
      <c r="D75" s="11">
        <v>45366</v>
      </c>
      <c r="E75" s="14" t="s">
        <v>26</v>
      </c>
      <c r="F75" s="14" t="s">
        <v>26</v>
      </c>
      <c r="G75">
        <v>28</v>
      </c>
      <c r="J75" t="s">
        <v>49</v>
      </c>
      <c r="K75" t="s">
        <v>27</v>
      </c>
      <c r="L75" s="17" t="s">
        <v>55</v>
      </c>
    </row>
    <row r="76" spans="3:16" x14ac:dyDescent="0.25">
      <c r="C76" s="11">
        <v>45379</v>
      </c>
      <c r="D76" s="11">
        <v>45414</v>
      </c>
      <c r="E76" s="14">
        <v>7</v>
      </c>
      <c r="F76" s="14" t="s">
        <v>26</v>
      </c>
      <c r="G76">
        <v>31.8</v>
      </c>
      <c r="J76" t="s">
        <v>42</v>
      </c>
      <c r="K76" t="s">
        <v>27</v>
      </c>
      <c r="L76" s="17" t="s">
        <v>55</v>
      </c>
    </row>
    <row r="77" spans="3:16" x14ac:dyDescent="0.25">
      <c r="C77" s="11">
        <v>45406</v>
      </c>
      <c r="D77" s="11">
        <v>45443</v>
      </c>
      <c r="E77" s="14" t="s">
        <v>26</v>
      </c>
      <c r="F77" s="14" t="s">
        <v>26</v>
      </c>
      <c r="G77">
        <v>21</v>
      </c>
      <c r="J77" t="s">
        <v>39</v>
      </c>
      <c r="K77" t="s">
        <v>33</v>
      </c>
      <c r="L77" s="17" t="s">
        <v>55</v>
      </c>
      <c r="O77" s="3">
        <f>SUM(G66:G77)</f>
        <v>278</v>
      </c>
      <c r="P77" t="s">
        <v>14</v>
      </c>
    </row>
    <row r="78" spans="3:16" x14ac:dyDescent="0.25">
      <c r="C78" s="11">
        <v>45441</v>
      </c>
      <c r="D78" s="11">
        <v>45463</v>
      </c>
      <c r="E78" s="14" t="s">
        <v>26</v>
      </c>
      <c r="F78" s="14" t="s">
        <v>26</v>
      </c>
      <c r="G78" s="29">
        <f>calc!R87</f>
        <v>22.399000000000001</v>
      </c>
      <c r="J78" t="s">
        <v>42</v>
      </c>
      <c r="K78" t="s">
        <v>27</v>
      </c>
      <c r="L78" s="17" t="s">
        <v>55</v>
      </c>
    </row>
    <row r="79" spans="3:16" x14ac:dyDescent="0.25">
      <c r="C79" s="11">
        <v>45462</v>
      </c>
      <c r="D79" s="11">
        <v>45488</v>
      </c>
      <c r="E79" s="14" t="s">
        <v>26</v>
      </c>
      <c r="F79" s="14" t="s">
        <v>26</v>
      </c>
      <c r="G79">
        <v>22</v>
      </c>
      <c r="J79" t="s">
        <v>29</v>
      </c>
      <c r="K79" t="s">
        <v>27</v>
      </c>
      <c r="L79" s="19" t="s">
        <v>57</v>
      </c>
    </row>
    <row r="80" spans="3:16" x14ac:dyDescent="0.25">
      <c r="C80" s="11">
        <v>45498</v>
      </c>
      <c r="D80" s="11">
        <v>45520</v>
      </c>
      <c r="E80" s="14" t="s">
        <v>26</v>
      </c>
      <c r="F80" s="14" t="s">
        <v>26</v>
      </c>
      <c r="G80">
        <f>calc!R89</f>
        <v>21.361999999999998</v>
      </c>
      <c r="L80" s="19" t="s">
        <v>57</v>
      </c>
      <c r="N80" t="s">
        <v>85</v>
      </c>
    </row>
    <row r="81" spans="3:16" x14ac:dyDescent="0.25">
      <c r="C81" s="11">
        <v>45509</v>
      </c>
      <c r="D81" s="11">
        <v>45532</v>
      </c>
      <c r="E81" s="14" t="s">
        <v>26</v>
      </c>
      <c r="F81" s="14" t="s">
        <v>26</v>
      </c>
      <c r="G81">
        <f>calc!R90</f>
        <v>24.399000000000001</v>
      </c>
      <c r="L81" s="19" t="s">
        <v>57</v>
      </c>
      <c r="N81" t="s">
        <v>86</v>
      </c>
    </row>
    <row r="82" spans="3:16" x14ac:dyDescent="0.25">
      <c r="C82" s="11">
        <v>45536</v>
      </c>
      <c r="G82">
        <f>calc!R91</f>
        <v>24.013999999999999</v>
      </c>
      <c r="J82" t="s">
        <v>83</v>
      </c>
      <c r="L82" s="19" t="s">
        <v>57</v>
      </c>
      <c r="O82" t="s">
        <v>84</v>
      </c>
    </row>
    <row r="83" spans="3:16" x14ac:dyDescent="0.25">
      <c r="C83" s="11">
        <v>45566</v>
      </c>
      <c r="G83">
        <f>calc!R92</f>
        <v>26.42</v>
      </c>
      <c r="J83" t="s">
        <v>83</v>
      </c>
      <c r="L83" s="19" t="s">
        <v>57</v>
      </c>
      <c r="O83" t="s">
        <v>84</v>
      </c>
    </row>
    <row r="84" spans="3:16" x14ac:dyDescent="0.25">
      <c r="C84" s="11">
        <v>45597</v>
      </c>
      <c r="G84">
        <f>calc!R93</f>
        <v>34.731999999999999</v>
      </c>
      <c r="J84" t="s">
        <v>83</v>
      </c>
      <c r="L84" s="19" t="s">
        <v>57</v>
      </c>
      <c r="O84" t="s">
        <v>84</v>
      </c>
    </row>
    <row r="85" spans="3:16" x14ac:dyDescent="0.25">
      <c r="C85" s="11">
        <v>45627</v>
      </c>
      <c r="G85">
        <f>calc!R94</f>
        <v>32.799999999999997</v>
      </c>
      <c r="J85" t="s">
        <v>83</v>
      </c>
      <c r="L85" s="19" t="s">
        <v>57</v>
      </c>
      <c r="O85" t="s">
        <v>84</v>
      </c>
    </row>
    <row r="86" spans="3:16" x14ac:dyDescent="0.25">
      <c r="C86" s="11">
        <v>45658</v>
      </c>
      <c r="G86">
        <f>calc!R95</f>
        <v>41.307000000000002</v>
      </c>
      <c r="J86" t="s">
        <v>83</v>
      </c>
      <c r="L86" s="19" t="s">
        <v>57</v>
      </c>
      <c r="O86" t="s">
        <v>84</v>
      </c>
    </row>
    <row r="87" spans="3:16" x14ac:dyDescent="0.25">
      <c r="C87" s="11">
        <v>45709</v>
      </c>
      <c r="D87" s="11">
        <v>45729</v>
      </c>
      <c r="E87" s="14" t="s">
        <v>26</v>
      </c>
      <c r="F87" s="14" t="s">
        <v>26</v>
      </c>
      <c r="G87">
        <f>calc!R96</f>
        <v>36.374000000000002</v>
      </c>
      <c r="J87" t="s">
        <v>82</v>
      </c>
      <c r="K87" t="s">
        <v>81</v>
      </c>
      <c r="L87" s="19" t="s">
        <v>57</v>
      </c>
    </row>
    <row r="88" spans="3:16" x14ac:dyDescent="0.25">
      <c r="C88" s="11">
        <v>45740</v>
      </c>
      <c r="D88" s="11">
        <v>45757</v>
      </c>
      <c r="E88" s="14" t="s">
        <v>26</v>
      </c>
      <c r="F88" s="14" t="s">
        <v>26</v>
      </c>
      <c r="G88">
        <f>calc!R97</f>
        <v>35.368000000000002</v>
      </c>
      <c r="J88" t="s">
        <v>80</v>
      </c>
      <c r="K88" t="s">
        <v>81</v>
      </c>
      <c r="L88" s="19" t="s">
        <v>57</v>
      </c>
    </row>
    <row r="89" spans="3:16" x14ac:dyDescent="0.25">
      <c r="C89" s="11">
        <v>45768</v>
      </c>
      <c r="D89" s="11">
        <v>45775</v>
      </c>
      <c r="E89" s="14" t="s">
        <v>26</v>
      </c>
      <c r="F89" s="14" t="s">
        <v>26</v>
      </c>
      <c r="G89">
        <v>30.315000000000001</v>
      </c>
      <c r="J89" t="s">
        <v>80</v>
      </c>
      <c r="K89" t="s">
        <v>81</v>
      </c>
      <c r="L89" s="19" t="s">
        <v>57</v>
      </c>
      <c r="O89" s="31">
        <f>SUM(G78:G89)</f>
        <v>351.49</v>
      </c>
      <c r="P89" s="17" t="s">
        <v>14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</vt:lpstr>
      <vt:lpstr>24_25 Discharge Summary</vt:lpstr>
      <vt:lpstr>Historical</vt:lpstr>
    </vt:vector>
  </TitlesOfParts>
  <Company>Goldenfields Water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Corby</dc:creator>
  <cp:lastModifiedBy>Chris Breen</cp:lastModifiedBy>
  <cp:lastPrinted>2019-09-05T01:26:19Z</cp:lastPrinted>
  <dcterms:created xsi:type="dcterms:W3CDTF">2017-09-12T02:20:56Z</dcterms:created>
  <dcterms:modified xsi:type="dcterms:W3CDTF">2025-06-04T04:54:35Z</dcterms:modified>
</cp:coreProperties>
</file>